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updateLinks="never" codeName="ThisWorkbook"/>
  <bookViews>
    <workbookView xWindow="930" yWindow="0" windowWidth="20730" windowHeight="11730" tabRatio="826"/>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Tort (v1) 30-31" sheetId="99" r:id="rId10"/>
    <sheet name="VendContract 31" sheetId="94" r:id="rId11"/>
    <sheet name="Ref 32" sheetId="81" r:id="rId12"/>
    <sheet name="Balancing" sheetId="76" r:id="rId13"/>
    <sheet name="EBFSpendingPlan" sheetId="98" r:id="rId14"/>
    <sheet name="B21" sheetId="87" state="hidden" r:id="rId15"/>
  </sheets>
  <definedNames>
    <definedName name="_xlnm._FilterDatabase" localSheetId="14" hidden="1">'B21'!$A$1:$E$8000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45621"/>
  <extLst>
    <ext uri="{B58B0392-4F1F-4190-BB64-5DF3571DCE5F}">
      <xcalcf:calcFeatures xmlns:xcalcf="http://schemas.microsoft.com/office/spreadsheetml/2018/calcfeatures">
        <xcalcf:feature name="microsoft.com:RD"/>
      </xcalcf:calcFeatures>
    </ext>
  </extLst>
</workbook>
</file>

<file path=xl/calcChain.xml><?xml version="1.0" encoding="utf-8"?>
<calcChain xmlns="http://schemas.openxmlformats.org/spreadsheetml/2006/main">
  <c r="H16" i="99" l="1"/>
  <c r="L16" i="99"/>
  <c r="L17" i="99"/>
  <c r="L18" i="99"/>
  <c r="L23" i="99" s="1"/>
  <c r="L19" i="99"/>
  <c r="G20" i="99"/>
  <c r="H20" i="99" s="1"/>
  <c r="L20" i="99"/>
  <c r="L21" i="99"/>
  <c r="H22" i="99"/>
  <c r="L22" i="99"/>
  <c r="E23" i="99"/>
  <c r="F23" i="99"/>
  <c r="I23" i="99"/>
  <c r="J23" i="99"/>
  <c r="K23" i="99"/>
  <c r="L52" i="99"/>
  <c r="L53" i="99"/>
  <c r="N57" i="99"/>
  <c r="N58" i="99"/>
  <c r="N59" i="99"/>
  <c r="N60" i="99"/>
  <c r="N61" i="99"/>
  <c r="N62" i="99"/>
  <c r="N63" i="99"/>
  <c r="N64" i="99"/>
  <c r="N65" i="99"/>
  <c r="N66" i="99"/>
  <c r="N67" i="99"/>
  <c r="E68" i="99"/>
  <c r="G68" i="99"/>
  <c r="H68" i="99"/>
  <c r="G17" i="99" s="1"/>
  <c r="I68" i="99"/>
  <c r="G18" i="99" s="1"/>
  <c r="H18" i="99" s="1"/>
  <c r="J68" i="99"/>
  <c r="G19" i="99" s="1"/>
  <c r="H19" i="99" s="1"/>
  <c r="K68" i="99"/>
  <c r="L68" i="99"/>
  <c r="G21" i="99" s="1"/>
  <c r="H21" i="99" s="1"/>
  <c r="M68" i="99"/>
  <c r="N68" i="99" l="1"/>
  <c r="G23" i="99"/>
  <c r="H17" i="99"/>
  <c r="H23" i="99" s="1"/>
  <c r="L24" i="99" s="1"/>
  <c r="B7420" i="87" l="1"/>
  <c r="B7418" i="87"/>
  <c r="B7416" i="87"/>
  <c r="B7415" i="87"/>
  <c r="B7414" i="87"/>
  <c r="B7413" i="87"/>
  <c r="B7412" i="87"/>
  <c r="C31" i="76" l="1"/>
  <c r="C13" i="76"/>
  <c r="C12" i="76"/>
  <c r="C30" i="76"/>
  <c r="C9" i="76" l="1"/>
  <c r="B7745" i="87" l="1"/>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l="1"/>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C7839" i="87" s="1"/>
  <c r="B7838" i="87"/>
  <c r="C7838" i="87"/>
  <c r="B7471" i="87" l="1"/>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l="1"/>
  <c r="B7439" i="87"/>
  <c r="B7440" i="87"/>
  <c r="B7441" i="87"/>
  <c r="C7441" i="87" s="1"/>
  <c r="B7442" i="87"/>
  <c r="B7437" i="87"/>
  <c r="B7422" i="87"/>
  <c r="B7423" i="87"/>
  <c r="B7424" i="87"/>
  <c r="B7425" i="87"/>
  <c r="C7425" i="87" s="1"/>
  <c r="B7426" i="87"/>
  <c r="B7427" i="87"/>
  <c r="B7428" i="87"/>
  <c r="B7429" i="87"/>
  <c r="C7429" i="87" s="1"/>
  <c r="B7430" i="87"/>
  <c r="B7431" i="87"/>
  <c r="B7432" i="87"/>
  <c r="B7433" i="87"/>
  <c r="C7433" i="87" s="1"/>
  <c r="B7434" i="87"/>
  <c r="B7435" i="87"/>
  <c r="B7421" i="87"/>
  <c r="B7406" i="87"/>
  <c r="C7406" i="87" s="1"/>
  <c r="B7407" i="87"/>
  <c r="B7408" i="87"/>
  <c r="B7409" i="87"/>
  <c r="B7410" i="87"/>
  <c r="C7410" i="87" s="1"/>
  <c r="B7405" i="87"/>
  <c r="B7403" i="87"/>
  <c r="B7402" i="87"/>
  <c r="B7400" i="87"/>
  <c r="C7400" i="87" s="1"/>
  <c r="B7401" i="87"/>
  <c r="B7399" i="87"/>
  <c r="B7396" i="87"/>
  <c r="B7397" i="87"/>
  <c r="C7397" i="87" s="1"/>
  <c r="B7395" i="87"/>
  <c r="B7389" i="87"/>
  <c r="B7390" i="87"/>
  <c r="B7391" i="87"/>
  <c r="B7392" i="87"/>
  <c r="B7393" i="87"/>
  <c r="B7388" i="87"/>
  <c r="B7375" i="87"/>
  <c r="B7376" i="87"/>
  <c r="B7377" i="87"/>
  <c r="B7378" i="87"/>
  <c r="C7378" i="87" s="1"/>
  <c r="B7379" i="87"/>
  <c r="B7380" i="87"/>
  <c r="B7381" i="87"/>
  <c r="B7382" i="87"/>
  <c r="C7382" i="87" s="1"/>
  <c r="B7383" i="87"/>
  <c r="B7384" i="87"/>
  <c r="B7385" i="87"/>
  <c r="B7386" i="87"/>
  <c r="C7386" i="87" s="1"/>
  <c r="B7374" i="87"/>
  <c r="B7373" i="87"/>
  <c r="B7365" i="87"/>
  <c r="B7366" i="87"/>
  <c r="C7366" i="87" s="1"/>
  <c r="B7367" i="87"/>
  <c r="B7368" i="87"/>
  <c r="C7368" i="87" s="1"/>
  <c r="B7370" i="87"/>
  <c r="C7370" i="87" s="1"/>
  <c r="B7372" i="87"/>
  <c r="C7372" i="87" s="1"/>
  <c r="B7364" i="87"/>
  <c r="B7358" i="87"/>
  <c r="B7359" i="87"/>
  <c r="C7359" i="87" s="1"/>
  <c r="B7360" i="87"/>
  <c r="B7361" i="87"/>
  <c r="C7361" i="87" s="1"/>
  <c r="B7362" i="87"/>
  <c r="B7357" i="87"/>
  <c r="B7355" i="87"/>
  <c r="B7354" i="87"/>
  <c r="B7352" i="87"/>
  <c r="B7353" i="87"/>
  <c r="C7353" i="87" s="1"/>
  <c r="B7351" i="87"/>
  <c r="B7348" i="87"/>
  <c r="B7349" i="87"/>
  <c r="C7349" i="87" s="1"/>
  <c r="B7347" i="87"/>
  <c r="B7341" i="87"/>
  <c r="B7342" i="87"/>
  <c r="C7342" i="87" s="1"/>
  <c r="B7343" i="87"/>
  <c r="B7344" i="87"/>
  <c r="C7344" i="87" s="1"/>
  <c r="B7345" i="87"/>
  <c r="B7340" i="87"/>
  <c r="B7327" i="87"/>
  <c r="B7328" i="87"/>
  <c r="C7328" i="87" s="1"/>
  <c r="B7329" i="87"/>
  <c r="B7330" i="87"/>
  <c r="C7330" i="87" s="1"/>
  <c r="B7331" i="87"/>
  <c r="B7332" i="87"/>
  <c r="C7332" i="87" s="1"/>
  <c r="B7333" i="87"/>
  <c r="B7334" i="87"/>
  <c r="C7334" i="87" s="1"/>
  <c r="B7335" i="87"/>
  <c r="B7336" i="87"/>
  <c r="C7336" i="87" s="1"/>
  <c r="B7337" i="87"/>
  <c r="B7338" i="87"/>
  <c r="C7338" i="87" s="1"/>
  <c r="B7326" i="87"/>
  <c r="B7325" i="87"/>
  <c r="B6597" i="87"/>
  <c r="B6609" i="87"/>
  <c r="B6575" i="87"/>
  <c r="B6573" i="87"/>
  <c r="C7402" i="87"/>
  <c r="C7403" i="87"/>
  <c r="C7405" i="87"/>
  <c r="C7407" i="87"/>
  <c r="C7408" i="87"/>
  <c r="C7409" i="87"/>
  <c r="C7412" i="87"/>
  <c r="C7413" i="87"/>
  <c r="C7414" i="87"/>
  <c r="C7415" i="87"/>
  <c r="C7416" i="87"/>
  <c r="C7418" i="87"/>
  <c r="C7420" i="87"/>
  <c r="C7421" i="87"/>
  <c r="C7422" i="87"/>
  <c r="C7423" i="87"/>
  <c r="C7424" i="87"/>
  <c r="C7426" i="87"/>
  <c r="C7427" i="87"/>
  <c r="C7428" i="87"/>
  <c r="C7430" i="87"/>
  <c r="C7431" i="87"/>
  <c r="C7432" i="87"/>
  <c r="C7434" i="87"/>
  <c r="C7435" i="87"/>
  <c r="C7437" i="87"/>
  <c r="C7438" i="87"/>
  <c r="C7439" i="87"/>
  <c r="C7440" i="87"/>
  <c r="C7442"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05" i="87"/>
  <c r="C7325" i="87"/>
  <c r="C7326" i="87"/>
  <c r="C7327" i="87"/>
  <c r="C7329" i="87"/>
  <c r="C7331" i="87"/>
  <c r="C7333" i="87"/>
  <c r="C7335" i="87"/>
  <c r="C7337" i="87"/>
  <c r="C7340" i="87"/>
  <c r="C7341" i="87"/>
  <c r="C7343" i="87"/>
  <c r="C7345" i="87"/>
  <c r="C7347" i="87"/>
  <c r="C7348" i="87"/>
  <c r="C7351" i="87"/>
  <c r="C7352" i="87"/>
  <c r="C7354" i="87"/>
  <c r="C7355" i="87"/>
  <c r="C7357" i="87"/>
  <c r="C7358" i="87"/>
  <c r="C7360" i="87"/>
  <c r="C7362" i="87"/>
  <c r="C7364" i="87"/>
  <c r="C7365" i="87"/>
  <c r="C7367" i="87"/>
  <c r="C7373" i="87"/>
  <c r="C7374" i="87"/>
  <c r="C7375" i="87"/>
  <c r="C7376" i="87"/>
  <c r="C7377" i="87"/>
  <c r="C7379" i="87"/>
  <c r="C7380" i="87"/>
  <c r="C7381" i="87"/>
  <c r="C7383" i="87"/>
  <c r="C7384" i="87"/>
  <c r="C7385" i="87"/>
  <c r="C7388" i="87"/>
  <c r="C7389" i="87"/>
  <c r="C7390" i="87"/>
  <c r="C7391" i="87"/>
  <c r="C7392" i="87"/>
  <c r="C7393" i="87"/>
  <c r="C7395" i="87"/>
  <c r="C7396" i="87"/>
  <c r="C7399" i="87"/>
  <c r="C7401" i="87"/>
  <c r="B7305" i="87"/>
  <c r="K428" i="30" l="1"/>
  <c r="H427" i="30"/>
  <c r="B6611" i="87" s="1"/>
  <c r="K426" i="30"/>
  <c r="B6610" i="87" s="1"/>
  <c r="K425" i="30"/>
  <c r="B6576" i="87" s="1"/>
  <c r="K424" i="30"/>
  <c r="B6574" i="87" s="1"/>
  <c r="J18" i="73" l="1"/>
  <c r="J106" i="73" s="1"/>
  <c r="B7845" i="87" s="1"/>
  <c r="C7845" i="87" s="1"/>
  <c r="B6598" i="87"/>
  <c r="K427" i="30"/>
  <c r="B7302" i="87"/>
  <c r="C7302" i="87" s="1"/>
  <c r="B6612" i="87" l="1"/>
  <c r="J17" i="73"/>
  <c r="J105" i="73" s="1"/>
  <c r="B7844" i="87" s="1"/>
  <c r="C7844" i="87" s="1"/>
  <c r="B7216" i="87"/>
  <c r="C7216" i="87" s="1"/>
  <c r="B7039" i="87" l="1"/>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C7012" i="87" s="1"/>
  <c r="B7010" i="87"/>
  <c r="C7010" i="87" s="1"/>
  <c r="B6981" i="87" l="1"/>
  <c r="C6981" i="87" s="1"/>
  <c r="B6607" i="87"/>
  <c r="B6606" i="87"/>
  <c r="B6974" i="87"/>
  <c r="C6974" i="87" s="1"/>
  <c r="B6604" i="87"/>
  <c r="B6977" i="87"/>
  <c r="C6977" i="87" s="1"/>
  <c r="B6053" i="87"/>
  <c r="B6052" i="87"/>
  <c r="B6972" i="87"/>
  <c r="C6972" i="87" s="1"/>
  <c r="B6971" i="87"/>
  <c r="C6971" i="87" s="1"/>
  <c r="B6980" i="87"/>
  <c r="C6980" i="87" s="1"/>
  <c r="B6979" i="87"/>
  <c r="C6979" i="87" s="1"/>
  <c r="B6051" i="87"/>
  <c r="B6049" i="87"/>
  <c r="B6048" i="87"/>
  <c r="B6047" i="87"/>
  <c r="B6978" i="87"/>
  <c r="C6978" i="87" s="1"/>
  <c r="B6976" i="87"/>
  <c r="C6976" i="87" s="1"/>
  <c r="B6975" i="87"/>
  <c r="C6975" i="87" s="1"/>
  <c r="B6045" i="87"/>
  <c r="B6973" i="87"/>
  <c r="C6973" i="87" s="1"/>
  <c r="B6044" i="87"/>
  <c r="B6970" i="87"/>
  <c r="C6970" i="87" s="1"/>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B7040" i="87" s="1"/>
  <c r="C7040" i="87" s="1"/>
  <c r="H35" i="30" l="1"/>
  <c r="B7312" i="87" s="1"/>
  <c r="C7312" i="87" s="1"/>
  <c r="H34" i="30"/>
  <c r="J35" i="30"/>
  <c r="B7842" i="87" s="1"/>
  <c r="C7842" i="87" s="1"/>
  <c r="I35" i="30"/>
  <c r="B7313" i="87" s="1"/>
  <c r="C7313" i="87" s="1"/>
  <c r="G35" i="30"/>
  <c r="B7311" i="87" s="1"/>
  <c r="C7311" i="87" s="1"/>
  <c r="F35" i="30"/>
  <c r="B7310" i="87" s="1"/>
  <c r="C7310" i="87" s="1"/>
  <c r="E35" i="30"/>
  <c r="B7309" i="87" s="1"/>
  <c r="C7309" i="87" s="1"/>
  <c r="D35" i="30"/>
  <c r="B7308" i="87" s="1"/>
  <c r="C7308" i="87" s="1"/>
  <c r="K35" i="30" l="1"/>
  <c r="B7314" i="87" s="1"/>
  <c r="C7314" i="87" s="1"/>
  <c r="K370" i="30" l="1"/>
  <c r="K371" i="30"/>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E403" i="30"/>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K374" i="30"/>
  <c r="B7796" i="87" s="1"/>
  <c r="C7796" i="87" s="1"/>
  <c r="J372" i="30"/>
  <c r="B7840" i="87" s="1"/>
  <c r="C7840" i="87" s="1"/>
  <c r="I372" i="30"/>
  <c r="B6570" i="87" s="1"/>
  <c r="H372" i="30"/>
  <c r="B6569" i="87" s="1"/>
  <c r="G372" i="30"/>
  <c r="B6568" i="87" s="1"/>
  <c r="F372" i="30"/>
  <c r="B6567" i="87" s="1"/>
  <c r="E372" i="30"/>
  <c r="B6566" i="87" s="1"/>
  <c r="D372" i="30"/>
  <c r="B6565" i="87" s="1"/>
  <c r="C372" i="30"/>
  <c r="B6564" i="87" s="1"/>
  <c r="K369" i="30"/>
  <c r="K368" i="30"/>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B7678" i="87" s="1"/>
  <c r="C7678" i="87" s="1"/>
  <c r="H360" i="30"/>
  <c r="B7608" i="87" s="1"/>
  <c r="C7608" i="87" s="1"/>
  <c r="G360" i="30"/>
  <c r="B7548" i="87" s="1"/>
  <c r="C7548" i="87" s="1"/>
  <c r="F360" i="30"/>
  <c r="B7500" i="87" s="1"/>
  <c r="C7500" i="87" s="1"/>
  <c r="E360" i="30"/>
  <c r="B7443" i="87" s="1"/>
  <c r="C7443" i="87" s="1"/>
  <c r="D360" i="30"/>
  <c r="B7394" i="87" s="1"/>
  <c r="C7394" i="87" s="1"/>
  <c r="C360" i="30"/>
  <c r="B7346" i="87" s="1"/>
  <c r="C7346" i="87" s="1"/>
  <c r="K359" i="30"/>
  <c r="B7787" i="87" s="1"/>
  <c r="C7787" i="87" s="1"/>
  <c r="K358" i="30"/>
  <c r="B7786" i="87" s="1"/>
  <c r="C7786" i="87" s="1"/>
  <c r="K357" i="30"/>
  <c r="B7785" i="87" s="1"/>
  <c r="C7785" i="87" s="1"/>
  <c r="K356" i="30"/>
  <c r="B7784" i="87" s="1"/>
  <c r="C7784" i="87" s="1"/>
  <c r="K355" i="30"/>
  <c r="B7783" i="87" s="1"/>
  <c r="C7783" i="87" s="1"/>
  <c r="K354" i="30"/>
  <c r="B7782" i="87" s="1"/>
  <c r="C7782" i="87" s="1"/>
  <c r="J351" i="30"/>
  <c r="B7719" i="87" s="1"/>
  <c r="C7719" i="87" s="1"/>
  <c r="I351" i="30"/>
  <c r="B7671" i="87" s="1"/>
  <c r="C7671" i="87" s="1"/>
  <c r="H351" i="30"/>
  <c r="G351" i="30"/>
  <c r="B7541" i="87" s="1"/>
  <c r="C7541" i="87" s="1"/>
  <c r="F351" i="30"/>
  <c r="B7493" i="87" s="1"/>
  <c r="C7493" i="87" s="1"/>
  <c r="E351" i="30"/>
  <c r="B7436" i="87" s="1"/>
  <c r="C7436" i="87" s="1"/>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C7217" i="87" s="1"/>
  <c r="I34" i="30"/>
  <c r="J34" i="30"/>
  <c r="K33" i="30"/>
  <c r="D34" i="30"/>
  <c r="E34" i="30"/>
  <c r="F34" i="30"/>
  <c r="G34" i="30"/>
  <c r="B7795" i="87" l="1"/>
  <c r="C7795" i="87" s="1"/>
  <c r="B7804" i="87"/>
  <c r="C7804" i="87" s="1"/>
  <c r="B7806" i="87"/>
  <c r="C7806" i="87" s="1"/>
  <c r="C87" i="73"/>
  <c r="B7041" i="87" s="1"/>
  <c r="C7041" i="87" s="1"/>
  <c r="B7306" i="87"/>
  <c r="C7306" i="87" s="1"/>
  <c r="B7601" i="87"/>
  <c r="C7601" i="87" s="1"/>
  <c r="B7797" i="87"/>
  <c r="C7797" i="87" s="1"/>
  <c r="B7474" i="87"/>
  <c r="C7474" i="87" s="1"/>
  <c r="E421" i="30"/>
  <c r="B7478" i="87" s="1"/>
  <c r="C7478" i="87" s="1"/>
  <c r="B7794" i="87"/>
  <c r="C7794" i="87" s="1"/>
  <c r="B7799" i="87"/>
  <c r="C7799" i="87" s="1"/>
  <c r="J15" i="73"/>
  <c r="B7038" i="87" s="1"/>
  <c r="C7038" i="87" s="1"/>
  <c r="B7814" i="87"/>
  <c r="C7814" i="87" s="1"/>
  <c r="B7014" i="87"/>
  <c r="C7014" i="87" s="1"/>
  <c r="H421" i="30"/>
  <c r="C88" i="73"/>
  <c r="J103" i="73"/>
  <c r="B7187" i="87" s="1"/>
  <c r="C7187" i="87" s="1"/>
  <c r="C25" i="97"/>
  <c r="B7218" i="87" s="1"/>
  <c r="C7218" i="87" s="1"/>
  <c r="K437" i="30"/>
  <c r="K439" i="30" s="1"/>
  <c r="G393" i="30"/>
  <c r="B7572" i="87" s="1"/>
  <c r="C7572" i="87" s="1"/>
  <c r="K391" i="30"/>
  <c r="B7811" i="87" s="1"/>
  <c r="C7811" i="87" s="1"/>
  <c r="C393" i="30"/>
  <c r="B7371" i="87" s="1"/>
  <c r="C7371" i="87" s="1"/>
  <c r="K365" i="30"/>
  <c r="B7792" i="87" s="1"/>
  <c r="C7792" i="87" s="1"/>
  <c r="D393" i="30"/>
  <c r="B7419" i="87" s="1"/>
  <c r="C7419" i="87" s="1"/>
  <c r="H393" i="30"/>
  <c r="K384" i="30"/>
  <c r="B7805" i="87" s="1"/>
  <c r="C7805" i="87" s="1"/>
  <c r="E393" i="30"/>
  <c r="B7468" i="87" s="1"/>
  <c r="C7468" i="87" s="1"/>
  <c r="I393" i="30"/>
  <c r="B7703" i="87" s="1"/>
  <c r="C7703" i="87" s="1"/>
  <c r="K351" i="30"/>
  <c r="K360" i="30"/>
  <c r="B7788" i="87" s="1"/>
  <c r="C7788" i="87" s="1"/>
  <c r="F393" i="30"/>
  <c r="B7525" i="87" s="1"/>
  <c r="C7525" i="87" s="1"/>
  <c r="J393" i="30"/>
  <c r="B7751" i="87" s="1"/>
  <c r="C7751" i="87" s="1"/>
  <c r="K403" i="30"/>
  <c r="B7015" i="87" s="1"/>
  <c r="C7015" i="87" s="1"/>
  <c r="K411" i="30"/>
  <c r="B7827" i="87" s="1"/>
  <c r="C7827" i="87" s="1"/>
  <c r="K419" i="30"/>
  <c r="B7835" i="87" s="1"/>
  <c r="C7835" i="87" s="1"/>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B7633" i="87" l="1"/>
  <c r="C7633" i="87" s="1"/>
  <c r="C26" i="97"/>
  <c r="B7219" i="87" s="1"/>
  <c r="C7219" i="87" s="1"/>
  <c r="H429" i="30"/>
  <c r="B6614" i="87" s="1"/>
  <c r="B7781" i="87"/>
  <c r="C7781" i="87" s="1"/>
  <c r="J429" i="30"/>
  <c r="C89" i="73"/>
  <c r="B7043" i="87" s="1"/>
  <c r="C7043" i="87" s="1"/>
  <c r="B7042" i="87"/>
  <c r="C7042" i="87" s="1"/>
  <c r="C27" i="97"/>
  <c r="B7220" i="87" s="1"/>
  <c r="C7220" i="87" s="1"/>
  <c r="E31" i="97"/>
  <c r="B7241" i="87" s="1"/>
  <c r="C7241" i="87" s="1"/>
  <c r="B48" i="87"/>
  <c r="G31" i="97"/>
  <c r="B7259" i="87" s="1"/>
  <c r="C7259" i="87" s="1"/>
  <c r="B79" i="87"/>
  <c r="I31" i="97"/>
  <c r="B7277" i="87" s="1"/>
  <c r="C7277" i="87" s="1"/>
  <c r="B104" i="87"/>
  <c r="K31" i="97"/>
  <c r="B7295" i="87" s="1"/>
  <c r="C7295" i="87" s="1"/>
  <c r="B126" i="87"/>
  <c r="D35" i="97"/>
  <c r="B7236" i="87" s="1"/>
  <c r="C7236" i="87" s="1"/>
  <c r="B44" i="87"/>
  <c r="F35" i="97"/>
  <c r="B7254" i="87" s="1"/>
  <c r="C7254" i="87" s="1"/>
  <c r="B75" i="87"/>
  <c r="H35" i="97"/>
  <c r="B7272" i="87" s="1"/>
  <c r="C7272" i="87" s="1"/>
  <c r="B99" i="87"/>
  <c r="J35" i="97"/>
  <c r="B7290" i="87" s="1"/>
  <c r="C7290" i="87" s="1"/>
  <c r="B6060" i="87"/>
  <c r="D31" i="97"/>
  <c r="B7232" i="87" s="1"/>
  <c r="C7232" i="87" s="1"/>
  <c r="B32" i="87"/>
  <c r="F31" i="97"/>
  <c r="B7250" i="87" s="1"/>
  <c r="C7250" i="87" s="1"/>
  <c r="B63" i="87"/>
  <c r="H31" i="97"/>
  <c r="B7268" i="87" s="1"/>
  <c r="C7268" i="87" s="1"/>
  <c r="B93" i="87"/>
  <c r="J31" i="97"/>
  <c r="B7286" i="87" s="1"/>
  <c r="C7286" i="87" s="1"/>
  <c r="B6054" i="87"/>
  <c r="C35" i="97"/>
  <c r="B7227" i="87" s="1"/>
  <c r="C7227" i="87" s="1"/>
  <c r="B27" i="87"/>
  <c r="E35" i="97"/>
  <c r="B7245" i="87" s="1"/>
  <c r="C7245" i="87" s="1"/>
  <c r="B58" i="87"/>
  <c r="G35" i="97"/>
  <c r="B7263" i="87" s="1"/>
  <c r="C7263" i="87" s="1"/>
  <c r="B89" i="87"/>
  <c r="I35" i="97"/>
  <c r="B7281" i="87" s="1"/>
  <c r="C7281" i="87" s="1"/>
  <c r="B110" i="87"/>
  <c r="K35" i="97"/>
  <c r="B7299" i="87" s="1"/>
  <c r="C7299" i="87" s="1"/>
  <c r="B135" i="87"/>
  <c r="B15" i="87"/>
  <c r="C31" i="97"/>
  <c r="B7223" i="87" s="1"/>
  <c r="C7223" i="87" s="1"/>
  <c r="J13" i="73"/>
  <c r="G429" i="30"/>
  <c r="C429" i="30"/>
  <c r="F429" i="30"/>
  <c r="I429" i="30"/>
  <c r="E429" i="30"/>
  <c r="D429" i="30"/>
  <c r="J129" i="73"/>
  <c r="K393" i="30"/>
  <c r="K454" i="30"/>
  <c r="K421" i="30"/>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K108" i="73"/>
  <c r="B7209" i="87" s="1"/>
  <c r="C7209" i="87" s="1"/>
  <c r="J108" i="73"/>
  <c r="B7190" i="87" s="1"/>
  <c r="C7190" i="87" s="1"/>
  <c r="H108" i="73"/>
  <c r="B7160" i="87" s="1"/>
  <c r="C7160" i="87" s="1"/>
  <c r="G108" i="73"/>
  <c r="B7142" i="87" s="1"/>
  <c r="C7142" i="87" s="1"/>
  <c r="F108" i="73"/>
  <c r="B7120" i="87" s="1"/>
  <c r="C7120" i="87" s="1"/>
  <c r="E108" i="73"/>
  <c r="B7099" i="87" s="1"/>
  <c r="C7099" i="87" s="1"/>
  <c r="D108" i="73"/>
  <c r="B7081" i="87" s="1"/>
  <c r="C7081" i="87" s="1"/>
  <c r="C108" i="73"/>
  <c r="B7060" i="87" s="1"/>
  <c r="C7060" i="87" s="1"/>
  <c r="J14" i="73" l="1"/>
  <c r="J19" i="73" s="1"/>
  <c r="B7813" i="87"/>
  <c r="C7813" i="87" s="1"/>
  <c r="J131" i="73"/>
  <c r="B7044" i="87" s="1"/>
  <c r="C7044" i="87" s="1"/>
  <c r="B7841" i="87"/>
  <c r="C7841" i="87" s="1"/>
  <c r="K429" i="30"/>
  <c r="J125" i="73"/>
  <c r="B6578" i="87"/>
  <c r="J130" i="73"/>
  <c r="B6581" i="87"/>
  <c r="J124" i="73"/>
  <c r="B6577" i="87"/>
  <c r="J126" i="73"/>
  <c r="B6613" i="87"/>
  <c r="J127" i="73"/>
  <c r="B6579" i="87"/>
  <c r="J128" i="73"/>
  <c r="B6580" i="87"/>
  <c r="J101" i="73"/>
  <c r="B7185" i="87" s="1"/>
  <c r="C7185" i="87" s="1"/>
  <c r="B7037" i="87"/>
  <c r="C7037" i="87" s="1"/>
  <c r="B6615" i="87"/>
  <c r="J16" i="73"/>
  <c r="B159" i="87" l="1"/>
  <c r="C159" i="87" s="1"/>
  <c r="B7036" i="87" l="1"/>
  <c r="C7036" i="87" s="1"/>
  <c r="B7035" i="87"/>
  <c r="C7035" i="87" s="1"/>
  <c r="B7034" i="87"/>
  <c r="C7034" i="87" s="1"/>
  <c r="B7033" i="87"/>
  <c r="C7033" i="87" s="1"/>
  <c r="B7032" i="87"/>
  <c r="C7032" i="87" s="1"/>
  <c r="B7031" i="87"/>
  <c r="C7031" i="87" s="1"/>
  <c r="B7030" i="87"/>
  <c r="C7030" i="87" s="1"/>
  <c r="B7029" i="87"/>
  <c r="C7029" i="87" s="1"/>
  <c r="B7028" i="87"/>
  <c r="C7028" i="87" s="1"/>
  <c r="B7027" i="87"/>
  <c r="C7027" i="87" s="1"/>
  <c r="B7026" i="87"/>
  <c r="C7026" i="87" s="1"/>
  <c r="B7025" i="87"/>
  <c r="C7025" i="87" s="1"/>
  <c r="B7024" i="87"/>
  <c r="C7024" i="87" s="1"/>
  <c r="B7023" i="87"/>
  <c r="C7023" i="87" s="1"/>
  <c r="B7022" i="87"/>
  <c r="C7022" i="87" s="1"/>
  <c r="B7021" i="87"/>
  <c r="C7021" i="87" s="1"/>
  <c r="A5" i="89" l="1"/>
  <c r="A3" i="89" l="1"/>
  <c r="H164" i="30" l="1"/>
  <c r="K310" i="30" l="1"/>
  <c r="B7009" i="87" s="1"/>
  <c r="C7009" i="87" s="1"/>
  <c r="K288" i="30"/>
  <c r="K287" i="30"/>
  <c r="K286" i="30"/>
  <c r="B7006" i="87" s="1"/>
  <c r="C7006" i="87" s="1"/>
  <c r="K163" i="30"/>
  <c r="B7002" i="87" s="1"/>
  <c r="C7002" i="87" s="1"/>
  <c r="K162" i="30"/>
  <c r="B6998" i="87" s="1"/>
  <c r="C6998" i="87" s="1"/>
  <c r="K161" i="30"/>
  <c r="B6996" i="87" s="1"/>
  <c r="C6996" i="87" s="1"/>
  <c r="B7003" i="87"/>
  <c r="C7003" i="87" s="1"/>
  <c r="H141" i="30"/>
  <c r="E141" i="30"/>
  <c r="E143" i="30" s="1"/>
  <c r="B7019" i="87"/>
  <c r="C7019" i="87" s="1"/>
  <c r="B7018" i="87"/>
  <c r="C7018" i="87" s="1"/>
  <c r="B7016" i="87"/>
  <c r="C7016" i="87" s="1"/>
  <c r="B7008" i="87"/>
  <c r="C7008" i="87" s="1"/>
  <c r="B7007" i="87"/>
  <c r="C7007" i="87" s="1"/>
  <c r="K137" i="30"/>
  <c r="B6994" i="87" s="1"/>
  <c r="C6994" i="87" s="1"/>
  <c r="B7005" i="87"/>
  <c r="C7005" i="87" s="1"/>
  <c r="B7001" i="87"/>
  <c r="C7001" i="87" s="1"/>
  <c r="B6997" i="87"/>
  <c r="C6997" i="87" s="1"/>
  <c r="B6995" i="87"/>
  <c r="C6995" i="87" s="1"/>
  <c r="B6993" i="87"/>
  <c r="C6993" i="87" s="1"/>
  <c r="B6992" i="87"/>
  <c r="C6992" i="87" s="1"/>
  <c r="K289" i="30" l="1"/>
  <c r="K164" i="30"/>
  <c r="E16" i="73" s="1"/>
  <c r="E104" i="73" s="1"/>
  <c r="B7095" i="87" s="1"/>
  <c r="C7095" i="87" s="1"/>
  <c r="B7017" i="87"/>
  <c r="C7017" i="87" s="1"/>
  <c r="D289" i="30"/>
  <c r="B7004" i="87" l="1"/>
  <c r="C7004" i="87" s="1"/>
  <c r="B7020" i="87" l="1"/>
  <c r="C7020" i="87" s="1"/>
  <c r="J104" i="73"/>
  <c r="B7188" i="87" s="1"/>
  <c r="C7188" i="87" s="1"/>
  <c r="B6988" i="87"/>
  <c r="C6988" i="87" s="1"/>
  <c r="B6987" i="87"/>
  <c r="C6987" i="87" s="1"/>
  <c r="B6985" i="87"/>
  <c r="C6985" i="87" s="1"/>
  <c r="B6984" i="87"/>
  <c r="C6984" i="87" s="1"/>
  <c r="B6982" i="87"/>
  <c r="C6982" i="87" s="1"/>
  <c r="K6" i="30"/>
  <c r="B6983" i="87" s="1"/>
  <c r="C6983" i="87" s="1"/>
  <c r="I51" i="73"/>
  <c r="B2050" i="87" s="1"/>
  <c r="C2050" i="87" s="1"/>
  <c r="B2" i="87"/>
  <c r="B1" i="87"/>
  <c r="B6961" i="87"/>
  <c r="C6961" i="87" s="1"/>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C6911" i="87" s="1"/>
  <c r="B6912" i="87"/>
  <c r="C6912" i="87" s="1"/>
  <c r="B6915" i="87"/>
  <c r="C6915" i="87" s="1"/>
  <c r="B6917" i="87"/>
  <c r="C6917" i="87" s="1"/>
  <c r="B6918" i="87"/>
  <c r="C6918" i="87" s="1"/>
  <c r="B6919" i="87"/>
  <c r="C6919" i="87" s="1"/>
  <c r="B6920" i="87"/>
  <c r="C6920" i="87" s="1"/>
  <c r="B6921" i="87"/>
  <c r="C6921" i="87" s="1"/>
  <c r="B6922" i="87"/>
  <c r="C6922" i="87" s="1"/>
  <c r="B6923" i="87"/>
  <c r="C6923" i="87" s="1"/>
  <c r="B6924" i="87"/>
  <c r="C6924" i="87" s="1"/>
  <c r="B6925" i="87"/>
  <c r="C6925" i="87" s="1"/>
  <c r="B6926" i="87"/>
  <c r="C6926" i="87" s="1"/>
  <c r="B6927" i="87"/>
  <c r="C6927" i="87" s="1"/>
  <c r="B6928" i="87"/>
  <c r="C6928" i="87" s="1"/>
  <c r="B6929" i="87"/>
  <c r="C6929" i="87" s="1"/>
  <c r="B6930" i="87"/>
  <c r="C6930" i="87" s="1"/>
  <c r="B6931" i="87"/>
  <c r="C6931" i="87" s="1"/>
  <c r="B6932" i="87"/>
  <c r="C6932" i="87" s="1"/>
  <c r="B6933" i="87"/>
  <c r="C6933" i="87" s="1"/>
  <c r="B6934" i="87"/>
  <c r="C6934" i="87" s="1"/>
  <c r="B6935" i="87"/>
  <c r="C6935" i="87" s="1"/>
  <c r="B6936" i="87"/>
  <c r="C6936" i="87" s="1"/>
  <c r="B6937" i="87"/>
  <c r="C6937" i="87" s="1"/>
  <c r="B6938" i="87"/>
  <c r="C6938" i="87" s="1"/>
  <c r="B6939" i="87"/>
  <c r="C6939" i="87" s="1"/>
  <c r="B6940" i="87"/>
  <c r="C6940" i="87" s="1"/>
  <c r="B6941" i="87"/>
  <c r="C6941" i="87" s="1"/>
  <c r="B6942" i="87"/>
  <c r="C6942" i="87" s="1"/>
  <c r="B6943" i="87"/>
  <c r="C6943" i="87" s="1"/>
  <c r="B6944" i="87"/>
  <c r="C6944" i="87" s="1"/>
  <c r="B6945" i="87"/>
  <c r="C6945" i="87" s="1"/>
  <c r="B6946" i="87"/>
  <c r="C6946" i="87" s="1"/>
  <c r="B6947" i="87"/>
  <c r="C6947" i="87" s="1"/>
  <c r="B6948" i="87"/>
  <c r="C6948" i="87" s="1"/>
  <c r="B6949" i="87"/>
  <c r="C6949" i="87" s="1"/>
  <c r="B6950" i="87"/>
  <c r="C6950" i="87" s="1"/>
  <c r="B6951" i="87"/>
  <c r="C6951" i="87" s="1"/>
  <c r="B6952" i="87"/>
  <c r="C6952" i="87" s="1"/>
  <c r="B6953" i="87"/>
  <c r="C6953" i="87" s="1"/>
  <c r="B6954" i="87"/>
  <c r="C6954" i="87" s="1"/>
  <c r="B6955" i="87"/>
  <c r="C6955" i="87" s="1"/>
  <c r="B6956" i="87"/>
  <c r="C6956" i="87" s="1"/>
  <c r="B6957" i="87"/>
  <c r="C6957" i="87" s="1"/>
  <c r="B6958" i="87"/>
  <c r="C6958" i="87" s="1"/>
  <c r="B6959" i="87"/>
  <c r="C6959" i="87" s="1"/>
  <c r="B6960" i="87"/>
  <c r="C6960" i="87" s="1"/>
  <c r="C10" i="76"/>
  <c r="B3" i="87" s="1"/>
  <c r="C14" i="76"/>
  <c r="C15" i="76"/>
  <c r="B4" i="95"/>
  <c r="C7" i="89"/>
  <c r="D7" i="89"/>
  <c r="E7" i="89"/>
  <c r="F7" i="89"/>
  <c r="L9" i="89"/>
  <c r="Q9" i="89"/>
  <c r="Y9" i="89" s="1"/>
  <c r="V9" i="89"/>
  <c r="Z9" i="89" s="1"/>
  <c r="X9" i="89"/>
  <c r="L10" i="89"/>
  <c r="X10" i="89" s="1"/>
  <c r="Q10" i="89"/>
  <c r="Y10" i="89" s="1"/>
  <c r="V10" i="89"/>
  <c r="Z10" i="89" s="1"/>
  <c r="L11" i="89"/>
  <c r="X11" i="89" s="1"/>
  <c r="Q11" i="89"/>
  <c r="Y11" i="89" s="1"/>
  <c r="V11" i="89"/>
  <c r="Z11" i="89" s="1"/>
  <c r="L12" i="89"/>
  <c r="X12" i="89" s="1"/>
  <c r="Q12" i="89"/>
  <c r="Y12" i="89" s="1"/>
  <c r="V12" i="89"/>
  <c r="Z12" i="89"/>
  <c r="H13" i="89"/>
  <c r="I13" i="89"/>
  <c r="J13" i="89"/>
  <c r="K13" i="89"/>
  <c r="K22" i="89" s="1"/>
  <c r="M13" i="89"/>
  <c r="N13" i="89"/>
  <c r="O13" i="89"/>
  <c r="P13" i="89"/>
  <c r="R13" i="89"/>
  <c r="S13" i="89"/>
  <c r="T13" i="89"/>
  <c r="U13" i="89"/>
  <c r="U22" i="89" s="1"/>
  <c r="L15" i="89"/>
  <c r="X15" i="89" s="1"/>
  <c r="Q15" i="89"/>
  <c r="Y15" i="89" s="1"/>
  <c r="V15" i="89"/>
  <c r="Z15" i="89" s="1"/>
  <c r="L16" i="89"/>
  <c r="X16" i="89" s="1"/>
  <c r="Q16" i="89"/>
  <c r="Y16" i="89" s="1"/>
  <c r="V16" i="89"/>
  <c r="Z16" i="89" s="1"/>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H22" i="89" s="1"/>
  <c r="I21" i="89"/>
  <c r="J21" i="89"/>
  <c r="M21" i="89"/>
  <c r="N21" i="89"/>
  <c r="O21" i="89"/>
  <c r="R21" i="89"/>
  <c r="S21" i="89"/>
  <c r="T21" i="89"/>
  <c r="P22" i="89"/>
  <c r="L24" i="89"/>
  <c r="X24" i="89" s="1"/>
  <c r="Q24" i="89"/>
  <c r="Y24" i="89" s="1"/>
  <c r="V24" i="89"/>
  <c r="Z24" i="89"/>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B1065" i="87" s="1"/>
  <c r="C1065" i="87" s="1"/>
  <c r="K53" i="30"/>
  <c r="B2668" i="87" s="1"/>
  <c r="C2668" i="87" s="1"/>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B1068" i="87" s="1"/>
  <c r="C1068" i="87" s="1"/>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B1070" i="87" s="1"/>
  <c r="C1070" i="87" s="1"/>
  <c r="K62" i="30"/>
  <c r="B1071" i="87" s="1"/>
  <c r="C1071" i="87" s="1"/>
  <c r="K63" i="30"/>
  <c r="B1072" i="87" s="1"/>
  <c r="C1072" i="87" s="1"/>
  <c r="K64" i="30"/>
  <c r="B1073" i="87" s="1"/>
  <c r="C1073" i="87" s="1"/>
  <c r="K65" i="30"/>
  <c r="B1074" i="87" s="1"/>
  <c r="C1074" i="87" s="1"/>
  <c r="K66" i="30"/>
  <c r="B1075" i="87" s="1"/>
  <c r="C1075" i="87" s="1"/>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B1078" i="87" s="1"/>
  <c r="C1078" i="87" s="1"/>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B1430" i="87" s="1"/>
  <c r="C1430" i="87" s="1"/>
  <c r="K250" i="30"/>
  <c r="B1431" i="87" s="1"/>
  <c r="C1431" i="87" s="1"/>
  <c r="K251" i="30"/>
  <c r="B2670" i="87" s="1"/>
  <c r="C2670" i="87" s="1"/>
  <c r="K252" i="30"/>
  <c r="B6419" i="87" s="1"/>
  <c r="C6419" i="87" s="1"/>
  <c r="K253" i="30"/>
  <c r="B6421" i="87" s="1"/>
  <c r="C6421" i="87" s="1"/>
  <c r="K254" i="30"/>
  <c r="B6423" i="87" s="1"/>
  <c r="C6423" i="87" s="1"/>
  <c r="K255" i="30"/>
  <c r="B6425" i="87" s="1"/>
  <c r="C6425" i="87" s="1"/>
  <c r="K256" i="30"/>
  <c r="B6427" i="87" s="1"/>
  <c r="C6427" i="87" s="1"/>
  <c r="K257" i="30"/>
  <c r="B6429" i="87" s="1"/>
  <c r="C6429" i="87" s="1"/>
  <c r="K258" i="30"/>
  <c r="B6431" i="87" s="1"/>
  <c r="C6431" i="87" s="1"/>
  <c r="K259" i="30"/>
  <c r="B6433" i="87" s="1"/>
  <c r="C6433" i="87" s="1"/>
  <c r="K260" i="30"/>
  <c r="B6435" i="87" s="1"/>
  <c r="C6435" i="87" s="1"/>
  <c r="D261" i="30"/>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C6916" i="87" s="1"/>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B6439" i="87" s="1"/>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C6969" i="87" s="1"/>
  <c r="F254" i="14"/>
  <c r="B6789" i="87" s="1"/>
  <c r="C6789" i="87" s="1"/>
  <c r="G254" i="14"/>
  <c r="B6819" i="87" s="1"/>
  <c r="C6819" i="87" s="1"/>
  <c r="H254" i="14"/>
  <c r="B6849" i="87" s="1"/>
  <c r="C6849" i="87" s="1"/>
  <c r="J254" i="14"/>
  <c r="J268" i="14" s="1"/>
  <c r="B6910" i="87" s="1"/>
  <c r="C6910" i="87" s="1"/>
  <c r="K254" i="14"/>
  <c r="K268" i="14" s="1"/>
  <c r="B4386" i="87" s="1"/>
  <c r="C4386" i="87" s="1"/>
  <c r="C15" i="87"/>
  <c r="C32" i="87"/>
  <c r="C48" i="87"/>
  <c r="C63" i="87"/>
  <c r="C79" i="87"/>
  <c r="C93" i="87"/>
  <c r="C104" i="87"/>
  <c r="C6054" i="87"/>
  <c r="C126" i="87"/>
  <c r="C27" i="87"/>
  <c r="C44" i="87"/>
  <c r="C58" i="87"/>
  <c r="C75" i="87"/>
  <c r="C89" i="87"/>
  <c r="C99" i="87"/>
  <c r="C110" i="87"/>
  <c r="C6060" i="87"/>
  <c r="C135" i="87"/>
  <c r="F15" i="73"/>
  <c r="F103" i="73" s="1"/>
  <c r="B7115" i="87" s="1"/>
  <c r="C7115" i="87" s="1"/>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B7174" i="87" s="1"/>
  <c r="C7174" i="87" s="1"/>
  <c r="J46" i="73"/>
  <c r="J113" i="73" s="1"/>
  <c r="B7193" i="87" s="1"/>
  <c r="C7193" i="87" s="1"/>
  <c r="K46" i="73"/>
  <c r="I50" i="73"/>
  <c r="B2049" i="87" s="1"/>
  <c r="C2049" i="87" s="1"/>
  <c r="C79" i="73"/>
  <c r="C25" i="89" s="1"/>
  <c r="D79" i="73"/>
  <c r="D116" i="73" s="1"/>
  <c r="B7085" i="87" s="1"/>
  <c r="C7085" i="87" s="1"/>
  <c r="E79" i="73"/>
  <c r="F79" i="73"/>
  <c r="G79" i="73"/>
  <c r="H79" i="73"/>
  <c r="J79" i="73"/>
  <c r="K79" i="73"/>
  <c r="D24" i="70"/>
  <c r="G27" i="70" s="1"/>
  <c r="D28" i="70"/>
  <c r="D33" i="70"/>
  <c r="I33" i="70"/>
  <c r="C64" i="70"/>
  <c r="C65" i="70"/>
  <c r="K130" i="73"/>
  <c r="B6591" i="87"/>
  <c r="C6591" i="87" s="1"/>
  <c r="K18" i="73"/>
  <c r="C6576" i="87"/>
  <c r="C6569" i="87"/>
  <c r="B6595" i="87"/>
  <c r="C6595" i="87" s="1"/>
  <c r="B3607" i="87"/>
  <c r="C3607" i="87" s="1"/>
  <c r="C6567" i="87"/>
  <c r="B3667" i="87"/>
  <c r="C3667" i="87" s="1"/>
  <c r="H143" i="30"/>
  <c r="B1211" i="87" s="1"/>
  <c r="C1211" i="87" s="1"/>
  <c r="Q21" i="89"/>
  <c r="Y21" i="89" s="1"/>
  <c r="V21" i="89"/>
  <c r="Z21" i="89" s="1"/>
  <c r="I22" i="89" l="1"/>
  <c r="H114" i="30"/>
  <c r="B997" i="87" s="1"/>
  <c r="C997" i="87" s="1"/>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7194" i="87" s="1"/>
  <c r="C7194" i="87" s="1"/>
  <c r="B3204" i="87"/>
  <c r="C3204" i="87" s="1"/>
  <c r="G116" i="73"/>
  <c r="B7146" i="87" s="1"/>
  <c r="C7146" i="87" s="1"/>
  <c r="B3220" i="87"/>
  <c r="C3220" i="87" s="1"/>
  <c r="E116" i="73"/>
  <c r="B7103" i="87" s="1"/>
  <c r="C7103" i="87" s="1"/>
  <c r="B3202" i="87"/>
  <c r="C3202" i="87" s="1"/>
  <c r="G113" i="73"/>
  <c r="B7145" i="87" s="1"/>
  <c r="C7145" i="87" s="1"/>
  <c r="C24" i="89"/>
  <c r="C26" i="89" s="1"/>
  <c r="C113" i="73"/>
  <c r="B7063" i="87" s="1"/>
  <c r="C7063" i="87" s="1"/>
  <c r="F133" i="30"/>
  <c r="F155" i="30" s="1"/>
  <c r="J80" i="73"/>
  <c r="J117" i="73" s="1"/>
  <c r="B7195" i="87" s="1"/>
  <c r="C7195" i="87" s="1"/>
  <c r="B3173" i="87"/>
  <c r="C3173" i="87" s="1"/>
  <c r="C16" i="76"/>
  <c r="B3530" i="87"/>
  <c r="C3530" i="87" s="1"/>
  <c r="K116" i="73"/>
  <c r="B7213" i="87" s="1"/>
  <c r="C7213" i="87" s="1"/>
  <c r="B3242" i="87"/>
  <c r="C3242" i="87" s="1"/>
  <c r="H116" i="73"/>
  <c r="B7164" i="87" s="1"/>
  <c r="C7164" i="87" s="1"/>
  <c r="B3198" i="87"/>
  <c r="C3198" i="87" s="1"/>
  <c r="F116" i="73"/>
  <c r="B7124" i="87" s="1"/>
  <c r="C7124" i="87" s="1"/>
  <c r="B3181" i="87"/>
  <c r="C3181" i="87" s="1"/>
  <c r="B3175" i="87"/>
  <c r="C3175" i="87" s="1"/>
  <c r="C116" i="73"/>
  <c r="B7064" i="87" s="1"/>
  <c r="C7064" i="87" s="1"/>
  <c r="B3528" i="87"/>
  <c r="C3528" i="87" s="1"/>
  <c r="K113" i="73"/>
  <c r="B7212" i="87" s="1"/>
  <c r="C7212" i="87" s="1"/>
  <c r="E24" i="89"/>
  <c r="F113" i="73"/>
  <c r="B7123" i="87" s="1"/>
  <c r="C7123" i="87" s="1"/>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C7158" i="87" s="1"/>
  <c r="F80" i="73"/>
  <c r="F117" i="73" s="1"/>
  <c r="B7125" i="87" s="1"/>
  <c r="C7125" i="87" s="1"/>
  <c r="E46" i="73"/>
  <c r="E113" i="73" s="1"/>
  <c r="B7102" i="87" s="1"/>
  <c r="C7102" i="87" s="1"/>
  <c r="K80" i="73"/>
  <c r="K117" i="73" s="1"/>
  <c r="B7214" i="87" s="1"/>
  <c r="C7214" i="87"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7165" i="87" s="1"/>
  <c r="C7165" i="87" s="1"/>
  <c r="B3577" i="87"/>
  <c r="C3577" i="87" s="1"/>
  <c r="O22" i="89"/>
  <c r="M22" i="89"/>
  <c r="R22" i="89"/>
  <c r="V22" i="89" s="1"/>
  <c r="Z22" i="89" s="1"/>
  <c r="N22" i="89"/>
  <c r="B1485" i="87"/>
  <c r="C1485" i="87" s="1"/>
  <c r="K74" i="30"/>
  <c r="B1085" i="87" s="1"/>
  <c r="C1085" i="87" s="1"/>
  <c r="K172" i="14"/>
  <c r="B5958" i="87" s="1"/>
  <c r="C5958" i="87" s="1"/>
  <c r="F171" i="14"/>
  <c r="B5588" i="87" s="1"/>
  <c r="C5588" i="87" s="1"/>
  <c r="F6" i="73"/>
  <c r="F94" i="73" s="1"/>
  <c r="B7108" i="87" s="1"/>
  <c r="C7108" i="87" s="1"/>
  <c r="B6909" i="87"/>
  <c r="C6909" i="87" s="1"/>
  <c r="F111" i="14"/>
  <c r="B5532" i="87" s="1"/>
  <c r="C5532" i="87" s="1"/>
  <c r="E111" i="14"/>
  <c r="B5501" i="87"/>
  <c r="C5501" i="87" s="1"/>
  <c r="D6" i="73"/>
  <c r="D94" i="73" s="1"/>
  <c r="B7069" i="87" s="1"/>
  <c r="C7069" i="87" s="1"/>
  <c r="J269" i="14"/>
  <c r="B6186" i="87" s="1"/>
  <c r="C6186" i="87" s="1"/>
  <c r="H111" i="14"/>
  <c r="D268" i="14"/>
  <c r="B5445" i="87" s="1"/>
  <c r="C5445" i="87" s="1"/>
  <c r="C6" i="73"/>
  <c r="C94" i="73" s="1"/>
  <c r="B7047" i="87" s="1"/>
  <c r="C7047" i="87"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B7084" i="87" s="1"/>
  <c r="C7084" i="87" s="1"/>
  <c r="C80" i="73"/>
  <c r="C117" i="73" s="1"/>
  <c r="B7065" i="87" s="1"/>
  <c r="C7065" i="87" s="1"/>
  <c r="E18" i="73"/>
  <c r="H268" i="14"/>
  <c r="B4385" i="87" s="1"/>
  <c r="C4385" i="87" s="1"/>
  <c r="C268" i="14"/>
  <c r="H172" i="14"/>
  <c r="C133" i="30"/>
  <c r="B1169" i="87" s="1"/>
  <c r="C1169" i="87" s="1"/>
  <c r="L21" i="89"/>
  <c r="X21" i="89" s="1"/>
  <c r="L13" i="89"/>
  <c r="X13" i="89" s="1"/>
  <c r="J22" i="89"/>
  <c r="L22" i="89" s="1"/>
  <c r="X22" i="89" s="1"/>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B7322" i="87" s="1"/>
  <c r="C7322" i="87" s="1"/>
  <c r="K307" i="30"/>
  <c r="H14" i="73" s="1"/>
  <c r="G18" i="73"/>
  <c r="C18" i="73"/>
  <c r="D15" i="73"/>
  <c r="D103" i="73" s="1"/>
  <c r="B7076" i="87" s="1"/>
  <c r="C7076" i="87" s="1"/>
  <c r="B4043" i="87"/>
  <c r="C4043" i="87" s="1"/>
  <c r="K314" i="30"/>
  <c r="H16" i="73" s="1"/>
  <c r="H104" i="73" s="1"/>
  <c r="B7157" i="87" s="1"/>
  <c r="C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B2541" i="87"/>
  <c r="C2541"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K261" i="30"/>
  <c r="B1432" i="87" s="1"/>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B7147" i="87" s="1"/>
  <c r="C7147" i="87" s="1"/>
  <c r="C17" i="76"/>
  <c r="I269" i="14"/>
  <c r="B6879" i="87"/>
  <c r="C6879" i="87" s="1"/>
  <c r="J111" i="14"/>
  <c r="C6439" i="87" s="1"/>
  <c r="C6566" i="87"/>
  <c r="B1368" i="87"/>
  <c r="C1368" i="87" s="1"/>
  <c r="D283" i="30"/>
  <c r="D299" i="30" s="1"/>
  <c r="J214" i="30"/>
  <c r="D214" i="30"/>
  <c r="K55" i="30"/>
  <c r="B1066" i="87" s="1"/>
  <c r="C1066" i="87" s="1"/>
  <c r="H19" i="73" l="1"/>
  <c r="J155" i="30"/>
  <c r="D131" i="73" s="1"/>
  <c r="I270" i="14"/>
  <c r="E5" i="73"/>
  <c r="E93" i="73" s="1"/>
  <c r="B7089" i="87" s="1"/>
  <c r="C7089" i="87" s="1"/>
  <c r="E270" i="14"/>
  <c r="B2034" i="87"/>
  <c r="C2034" i="87" s="1"/>
  <c r="F128" i="73"/>
  <c r="B1193" i="87"/>
  <c r="C1193" i="87" s="1"/>
  <c r="C116" i="30"/>
  <c r="C124" i="73" s="1"/>
  <c r="C117" i="30"/>
  <c r="B7315" i="87" s="1"/>
  <c r="C7315" i="87" s="1"/>
  <c r="F25" i="89"/>
  <c r="G25" i="89" s="1"/>
  <c r="W25" i="89" s="1"/>
  <c r="I80" i="73"/>
  <c r="I117" i="73" s="1"/>
  <c r="B7176" i="87" s="1"/>
  <c r="C7176" i="87" s="1"/>
  <c r="I13" i="97"/>
  <c r="B107" i="87" s="1"/>
  <c r="C107" i="87" s="1"/>
  <c r="I116" i="73"/>
  <c r="B7175" i="87" s="1"/>
  <c r="C7175" i="87" s="1"/>
  <c r="I117" i="30"/>
  <c r="B7321" i="87" s="1"/>
  <c r="C7321" i="87" s="1"/>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C7078" i="87" s="1"/>
  <c r="B6640" i="87"/>
  <c r="C6640" i="87" s="1"/>
  <c r="B699" i="87"/>
  <c r="C699" i="87" s="1"/>
  <c r="B757" i="87"/>
  <c r="C757" i="87" s="1"/>
  <c r="E214" i="30"/>
  <c r="F126" i="73" s="1"/>
  <c r="E26" i="89"/>
  <c r="B3240" i="87"/>
  <c r="C3240" i="87" s="1"/>
  <c r="H113" i="73"/>
  <c r="B7163" i="87" s="1"/>
  <c r="C7163" i="87" s="1"/>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7129" i="87" s="1"/>
  <c r="C7129" i="87" s="1"/>
  <c r="B2574" i="87"/>
  <c r="C2574" i="87" s="1"/>
  <c r="C20" i="89"/>
  <c r="C106" i="73"/>
  <c r="B7058" i="87" s="1"/>
  <c r="C7058" i="87" s="1"/>
  <c r="C17" i="89"/>
  <c r="C103" i="73"/>
  <c r="B7055" i="87" s="1"/>
  <c r="C7055" i="87" s="1"/>
  <c r="B2553" i="87"/>
  <c r="C2553" i="87" s="1"/>
  <c r="G103" i="73"/>
  <c r="B7137" i="87" s="1"/>
  <c r="C7137" i="87" s="1"/>
  <c r="B10" i="87"/>
  <c r="C10" i="87" s="1"/>
  <c r="G106" i="73"/>
  <c r="B7140" i="87" s="1"/>
  <c r="C7140" i="87" s="1"/>
  <c r="E20" i="89"/>
  <c r="F106" i="73"/>
  <c r="B7118" i="87" s="1"/>
  <c r="C7118" i="87" s="1"/>
  <c r="B7" i="87"/>
  <c r="C7" i="87" s="1"/>
  <c r="D106" i="73"/>
  <c r="B7079" i="87" s="1"/>
  <c r="C7079" i="87" s="1"/>
  <c r="B6" i="87"/>
  <c r="C6" i="87" s="1"/>
  <c r="B2603" i="87"/>
  <c r="C2603" i="87" s="1"/>
  <c r="H102" i="73"/>
  <c r="B1052" i="87"/>
  <c r="C1052" i="87" s="1"/>
  <c r="B9" i="87"/>
  <c r="C9" i="87" s="1"/>
  <c r="B8" i="87"/>
  <c r="C8" i="87" s="1"/>
  <c r="E106" i="73"/>
  <c r="B7097" i="87" s="1"/>
  <c r="C7097" i="87" s="1"/>
  <c r="B3205" i="87"/>
  <c r="C3205" i="87" s="1"/>
  <c r="B3243" i="87"/>
  <c r="C3243" i="87" s="1"/>
  <c r="E80" i="73"/>
  <c r="E117" i="73" s="1"/>
  <c r="B7104" i="87" s="1"/>
  <c r="C7104" i="87" s="1"/>
  <c r="B3218" i="87"/>
  <c r="C3218" i="87" s="1"/>
  <c r="B3176" i="87"/>
  <c r="C3176" i="87" s="1"/>
  <c r="B3263" i="87"/>
  <c r="C3263" i="87" s="1"/>
  <c r="B3531" i="87"/>
  <c r="C3531" i="87" s="1"/>
  <c r="B3199" i="87"/>
  <c r="C3199" i="87"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B7070" i="87" s="1"/>
  <c r="C7070" i="87"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7090" i="87" s="1"/>
  <c r="C7090" i="87" s="1"/>
  <c r="B5488" i="87"/>
  <c r="C5488" i="87" s="1"/>
  <c r="B5496" i="87"/>
  <c r="C5496" i="87" s="1"/>
  <c r="E8" i="73"/>
  <c r="B4378" i="87"/>
  <c r="C4378" i="87" s="1"/>
  <c r="E155" i="30"/>
  <c r="B1185" i="87"/>
  <c r="C1185" i="87" s="1"/>
  <c r="D20" i="89"/>
  <c r="K114" i="30"/>
  <c r="C17" i="73" s="1"/>
  <c r="C105" i="73" s="1"/>
  <c r="B7057" i="87" s="1"/>
  <c r="C7057" i="87" s="1"/>
  <c r="H7" i="73"/>
  <c r="H95" i="73" s="1"/>
  <c r="B7151" i="87" s="1"/>
  <c r="C7151" i="87" s="1"/>
  <c r="B5850" i="87"/>
  <c r="C5850" i="87" s="1"/>
  <c r="D24" i="89"/>
  <c r="D80" i="73"/>
  <c r="D117" i="73" s="1"/>
  <c r="B7086" i="87" s="1"/>
  <c r="C7086" i="87" s="1"/>
  <c r="B3179" i="87"/>
  <c r="C3179" i="87" s="1"/>
  <c r="J7" i="73"/>
  <c r="B6170" i="87"/>
  <c r="C6170" i="87" s="1"/>
  <c r="K270" i="14"/>
  <c r="B5972" i="87"/>
  <c r="C5972" i="87" s="1"/>
  <c r="K5" i="73"/>
  <c r="K93" i="73" s="1"/>
  <c r="B7198" i="87" s="1"/>
  <c r="C7198" i="87" s="1"/>
  <c r="F26" i="89"/>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6391" i="87"/>
  <c r="C6391" i="87" s="1"/>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C7117" i="87" s="1"/>
  <c r="B1331" i="87"/>
  <c r="C1331" i="87" s="1"/>
  <c r="B2032" i="87"/>
  <c r="C2032" i="87" s="1"/>
  <c r="K104" i="30"/>
  <c r="B6407" i="87"/>
  <c r="C6407" i="87" s="1"/>
  <c r="F131" i="73"/>
  <c r="J270" i="14"/>
  <c r="K430" i="30" s="1"/>
  <c r="B6616" i="87" s="1"/>
  <c r="B6125" i="87"/>
  <c r="C6125" i="87" s="1"/>
  <c r="J5" i="73"/>
  <c r="J93" i="73" s="1"/>
  <c r="B7179" i="87" s="1"/>
  <c r="C7179" i="87" s="1"/>
  <c r="B5890" i="87"/>
  <c r="C5890" i="87" s="1"/>
  <c r="B4379" i="87"/>
  <c r="C4379" i="87" s="1"/>
  <c r="I8" i="73"/>
  <c r="I96" i="73" s="1"/>
  <c r="B7170" i="87" s="1"/>
  <c r="C7170" i="87" s="1"/>
  <c r="B4147" i="87"/>
  <c r="C4147" i="87" s="1"/>
  <c r="B1290" i="87"/>
  <c r="C1290" i="87" s="1"/>
  <c r="F125" i="73"/>
  <c r="B1390" i="87"/>
  <c r="C1390" i="87" s="1"/>
  <c r="C6613" i="87"/>
  <c r="C6615" i="87"/>
  <c r="C6581" i="87"/>
  <c r="G101" i="73" l="1"/>
  <c r="B7135" i="87" s="1"/>
  <c r="C7135" i="87" s="1"/>
  <c r="H107" i="73"/>
  <c r="B7159" i="87" s="1"/>
  <c r="C7159" i="87" s="1"/>
  <c r="B7156" i="87"/>
  <c r="C7156" i="87" s="1"/>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C14" i="73"/>
  <c r="C16" i="89" s="1"/>
  <c r="K117" i="30"/>
  <c r="B7323" i="87" s="1"/>
  <c r="C7323" i="87" s="1"/>
  <c r="K116" i="30"/>
  <c r="D19" i="89"/>
  <c r="B1217" i="87"/>
  <c r="C1217" i="87" s="1"/>
  <c r="B1297" i="87"/>
  <c r="C1297" i="87" s="1"/>
  <c r="D124" i="73"/>
  <c r="L124" i="73" s="1"/>
  <c r="B1087" i="87"/>
  <c r="C1087" i="87" s="1"/>
  <c r="B701" i="87"/>
  <c r="C701" i="87" s="1"/>
  <c r="B5967" i="87"/>
  <c r="C5967" i="87" s="1"/>
  <c r="K455" i="30"/>
  <c r="G17" i="89"/>
  <c r="W17" i="89" s="1"/>
  <c r="B1095" i="87"/>
  <c r="C1095" i="87" s="1"/>
  <c r="C126" i="73"/>
  <c r="B1096" i="87"/>
  <c r="C1096" i="87" s="1"/>
  <c r="G20" i="89"/>
  <c r="W20" i="89" s="1"/>
  <c r="L128" i="73"/>
  <c r="B4387" i="87"/>
  <c r="C4387" i="87" s="1"/>
  <c r="E96" i="73"/>
  <c r="B2599" i="87"/>
  <c r="C2599" i="87" s="1"/>
  <c r="H93" i="73"/>
  <c r="B7150" i="87" s="1"/>
  <c r="C7150" i="87" s="1"/>
  <c r="B5988" i="87"/>
  <c r="C5988" i="87" s="1"/>
  <c r="J96" i="73"/>
  <c r="B7181" i="87" s="1"/>
  <c r="C7181" i="87" s="1"/>
  <c r="B3514" i="87"/>
  <c r="C3514" i="87" s="1"/>
  <c r="K95" i="73"/>
  <c r="B7199" i="87" s="1"/>
  <c r="C7199" i="87" s="1"/>
  <c r="B3662" i="87"/>
  <c r="C3662" i="87" s="1"/>
  <c r="K96" i="73"/>
  <c r="B7200" i="87" s="1"/>
  <c r="C7200" i="87" s="1"/>
  <c r="B5987" i="87"/>
  <c r="C5987" i="87" s="1"/>
  <c r="J95" i="73"/>
  <c r="B2601" i="87"/>
  <c r="C2601" i="87" s="1"/>
  <c r="H96" i="73"/>
  <c r="B7152" i="87" s="1"/>
  <c r="C7152" i="87" s="1"/>
  <c r="B4955" i="87"/>
  <c r="C4955" i="87" s="1"/>
  <c r="I95" i="73"/>
  <c r="B2555" i="87"/>
  <c r="C2555" i="87" s="1"/>
  <c r="G105" i="73"/>
  <c r="B7139" i="87" s="1"/>
  <c r="C7139" i="87" s="1"/>
  <c r="H109" i="73"/>
  <c r="B7161" i="87" s="1"/>
  <c r="C7161" i="87" s="1"/>
  <c r="B5976" i="87"/>
  <c r="C5976" i="87" s="1"/>
  <c r="G104" i="73"/>
  <c r="B7138" i="87" s="1"/>
  <c r="C7138" i="87" s="1"/>
  <c r="J107" i="73"/>
  <c r="B7189" i="87" s="1"/>
  <c r="C7189" i="87" s="1"/>
  <c r="B3518" i="87"/>
  <c r="C3518" i="87" s="1"/>
  <c r="K105" i="73"/>
  <c r="B7206" i="87" s="1"/>
  <c r="C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L130" i="73" s="1"/>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C7077" i="87" s="1"/>
  <c r="B1232" i="87"/>
  <c r="C1232" i="87" s="1"/>
  <c r="F16" i="73"/>
  <c r="B1326" i="87"/>
  <c r="C1326" i="87" s="1"/>
  <c r="G14" i="73"/>
  <c r="B1454" i="87"/>
  <c r="C1454" i="87" s="1"/>
  <c r="B1461" i="87"/>
  <c r="C1461" i="87" s="1"/>
  <c r="K300" i="30"/>
  <c r="B1462" i="87" s="1"/>
  <c r="C1462"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E97" i="73" l="1"/>
  <c r="B7091" i="87"/>
  <c r="C7091" i="87" s="1"/>
  <c r="G13" i="97"/>
  <c r="B82" i="87" s="1"/>
  <c r="I97" i="73"/>
  <c r="B7171" i="87" s="1"/>
  <c r="C7171" i="87" s="1"/>
  <c r="B7169" i="87"/>
  <c r="C7169" i="87" s="1"/>
  <c r="J97" i="73"/>
  <c r="B7180" i="87"/>
  <c r="C7180" i="87" s="1"/>
  <c r="G19" i="73"/>
  <c r="I36" i="97"/>
  <c r="B7282" i="87" s="1"/>
  <c r="C7282" i="87" s="1"/>
  <c r="B7280" i="87"/>
  <c r="C7280" i="87" s="1"/>
  <c r="K118" i="30"/>
  <c r="K119" i="30"/>
  <c r="B7324" i="87" s="1"/>
  <c r="C7324" i="87" s="1"/>
  <c r="B2501" i="87"/>
  <c r="C2501" i="87" s="1"/>
  <c r="C102" i="73"/>
  <c r="B7054" i="87" s="1"/>
  <c r="C7054" i="87" s="1"/>
  <c r="G20" i="97"/>
  <c r="B90"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B7131" i="87" s="1"/>
  <c r="C7131" i="87" s="1"/>
  <c r="D12" i="89"/>
  <c r="D13" i="89" s="1"/>
  <c r="D96" i="73"/>
  <c r="F9" i="73"/>
  <c r="F4" i="97" s="1"/>
  <c r="B61" i="87" s="1"/>
  <c r="F96" i="73"/>
  <c r="I110" i="73"/>
  <c r="B7173" i="87" s="1"/>
  <c r="C7173" i="87" s="1"/>
  <c r="I99" i="73"/>
  <c r="B7172" i="87" s="1"/>
  <c r="C7172" i="87" s="1"/>
  <c r="B2548" i="87"/>
  <c r="C2548" i="87" s="1"/>
  <c r="G95" i="73"/>
  <c r="B7130" i="87" s="1"/>
  <c r="C7130" i="87" s="1"/>
  <c r="H97" i="73"/>
  <c r="B7153" i="87" s="1"/>
  <c r="C7153" i="87" s="1"/>
  <c r="B3516" i="87"/>
  <c r="C3516" i="87" s="1"/>
  <c r="K102" i="73"/>
  <c r="B7204" i="87" s="1"/>
  <c r="C7204" i="87" s="1"/>
  <c r="D107" i="73"/>
  <c r="B7080" i="87" s="1"/>
  <c r="C7080" i="87" s="1"/>
  <c r="E19" i="73"/>
  <c r="E13" i="97" s="1"/>
  <c r="B51" i="87" s="1"/>
  <c r="E105" i="73"/>
  <c r="J109" i="73"/>
  <c r="B7191" i="87" s="1"/>
  <c r="C7191" i="87" s="1"/>
  <c r="J110" i="73"/>
  <c r="B7192" i="87" s="1"/>
  <c r="C7192"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B1097" i="87"/>
  <c r="C1097" i="87"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G21" i="73"/>
  <c r="B4084" i="87" s="1"/>
  <c r="C4084" i="87" s="1"/>
  <c r="B5993" i="87"/>
  <c r="C5993" i="87" s="1"/>
  <c r="J21" i="73"/>
  <c r="B5995" i="87" s="1"/>
  <c r="C5995" i="87" s="1"/>
  <c r="K132" i="73"/>
  <c r="D16" i="89"/>
  <c r="G16" i="89" s="1"/>
  <c r="W16" i="89" s="1"/>
  <c r="B2513" i="87"/>
  <c r="C2513" i="87" s="1"/>
  <c r="K156" i="30"/>
  <c r="B1233" i="87" s="1"/>
  <c r="C1233" i="87" s="1"/>
  <c r="B2556" i="87"/>
  <c r="C2556" i="87" s="1"/>
  <c r="C82" i="87"/>
  <c r="D18" i="89"/>
  <c r="B2515" i="87"/>
  <c r="C2515" i="87" s="1"/>
  <c r="D19" i="73"/>
  <c r="B2542" i="87"/>
  <c r="C2542" i="87" s="1"/>
  <c r="E18" i="89"/>
  <c r="E21" i="89" s="1"/>
  <c r="L126" i="73"/>
  <c r="B2503" i="87"/>
  <c r="C2503" i="87" s="1"/>
  <c r="C18" i="89"/>
  <c r="C19" i="73"/>
  <c r="C13" i="97" s="1"/>
  <c r="B3171" i="87"/>
  <c r="C3171" i="87" s="1"/>
  <c r="I81" i="73"/>
  <c r="I118" i="73" s="1"/>
  <c r="B7177" i="87" s="1"/>
  <c r="C7177" i="87" s="1"/>
  <c r="B5989" i="87"/>
  <c r="C5989" i="87" s="1"/>
  <c r="J11" i="73"/>
  <c r="B5991" i="87" s="1"/>
  <c r="C5991" i="87" s="1"/>
  <c r="J22" i="73"/>
  <c r="G132" i="73"/>
  <c r="L125" i="73"/>
  <c r="D97" i="73" l="1"/>
  <c r="B7071" i="87"/>
  <c r="C7071" i="87" s="1"/>
  <c r="H32" i="97"/>
  <c r="B7267" i="87"/>
  <c r="C7267" i="87" s="1"/>
  <c r="G34" i="97"/>
  <c r="F97" i="73"/>
  <c r="B7110" i="87"/>
  <c r="C7110" i="87" s="1"/>
  <c r="J32" i="97"/>
  <c r="B7285" i="87"/>
  <c r="C7285" i="87" s="1"/>
  <c r="E32" i="97"/>
  <c r="B7240" i="87"/>
  <c r="C7240" i="87" s="1"/>
  <c r="J99" i="73"/>
  <c r="B7184" i="87" s="1"/>
  <c r="C7184" i="87" s="1"/>
  <c r="B7182" i="87"/>
  <c r="C7182" i="87" s="1"/>
  <c r="E99" i="73"/>
  <c r="B7094" i="87" s="1"/>
  <c r="C7094" i="87" s="1"/>
  <c r="B7092" i="87"/>
  <c r="C7092" i="87" s="1"/>
  <c r="K99" i="73"/>
  <c r="B7203" i="87" s="1"/>
  <c r="C7203" i="87" s="1"/>
  <c r="B7201" i="87"/>
  <c r="C7201" i="87" s="1"/>
  <c r="K32" i="97"/>
  <c r="B7294" i="87"/>
  <c r="C7294" i="87" s="1"/>
  <c r="G107" i="73"/>
  <c r="B7141" i="87" s="1"/>
  <c r="C7141" i="87" s="1"/>
  <c r="B7136" i="87"/>
  <c r="C7136" i="87" s="1"/>
  <c r="F107" i="73"/>
  <c r="B7119" i="87" s="1"/>
  <c r="C7119" i="87" s="1"/>
  <c r="B7116" i="87"/>
  <c r="C7116" i="87" s="1"/>
  <c r="E107" i="73"/>
  <c r="B7098" i="87" s="1"/>
  <c r="C7098" i="87" s="1"/>
  <c r="B7096" i="87"/>
  <c r="C7096" i="87" s="1"/>
  <c r="H36" i="97"/>
  <c r="B7273" i="87" s="1"/>
  <c r="C7273" i="87" s="1"/>
  <c r="B7271" i="87"/>
  <c r="C7271" i="87" s="1"/>
  <c r="J36" i="97"/>
  <c r="B7291" i="87" s="1"/>
  <c r="C7291" i="87" s="1"/>
  <c r="B7289" i="87"/>
  <c r="C7289" i="87" s="1"/>
  <c r="G36" i="97"/>
  <c r="B7264" i="87" s="1"/>
  <c r="C7264" i="87" s="1"/>
  <c r="B7262" i="87"/>
  <c r="C7262" i="87" s="1"/>
  <c r="J33" i="97"/>
  <c r="B7287" i="87"/>
  <c r="C7287" i="87" s="1"/>
  <c r="C20" i="97"/>
  <c r="B28" i="87" s="1"/>
  <c r="B18" i="87"/>
  <c r="K12" i="97"/>
  <c r="B128" i="87" s="1"/>
  <c r="B127" i="87"/>
  <c r="J12" i="97"/>
  <c r="B6055" i="87"/>
  <c r="H12" i="97"/>
  <c r="B95" i="87" s="1"/>
  <c r="B94" i="87"/>
  <c r="E12" i="97"/>
  <c r="B50" i="87" s="1"/>
  <c r="B49" i="87"/>
  <c r="H21" i="9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C30" i="87" s="1"/>
  <c r="G22" i="73"/>
  <c r="G81" i="73" s="1"/>
  <c r="G118" i="73" s="1"/>
  <c r="B7148" i="87" s="1"/>
  <c r="C7148" i="87" s="1"/>
  <c r="G4" i="97"/>
  <c r="B78" i="87" s="1"/>
  <c r="H99" i="73"/>
  <c r="B7155" i="87" s="1"/>
  <c r="C7155" i="87" s="1"/>
  <c r="H110" i="73"/>
  <c r="B7162" i="87" s="1"/>
  <c r="C7162" i="87" s="1"/>
  <c r="G97" i="73"/>
  <c r="D4" i="93"/>
  <c r="D109" i="73"/>
  <c r="B7082" i="87" s="1"/>
  <c r="C7082" i="87" s="1"/>
  <c r="D110" i="73"/>
  <c r="B7083" i="87" s="1"/>
  <c r="C7083" i="87" s="1"/>
  <c r="F22" i="73"/>
  <c r="F81" i="73" s="1"/>
  <c r="F118" i="73" s="1"/>
  <c r="B7126" i="87" s="1"/>
  <c r="C7126" i="87" s="1"/>
  <c r="C51" i="87"/>
  <c r="E22" i="73"/>
  <c r="C66" i="87"/>
  <c r="B2544" i="87"/>
  <c r="C2544" i="87" s="1"/>
  <c r="B2579" i="87"/>
  <c r="C2579" i="87" s="1"/>
  <c r="D22" i="73"/>
  <c r="B2518" i="87" s="1"/>
  <c r="C2518" i="87" s="1"/>
  <c r="D13" i="97"/>
  <c r="B35" i="87" s="1"/>
  <c r="F110" i="73"/>
  <c r="B7122" i="87" s="1"/>
  <c r="C7122" i="87" s="1"/>
  <c r="B2512" i="87"/>
  <c r="C2512" i="87" s="1"/>
  <c r="L132" i="73"/>
  <c r="C3" i="93"/>
  <c r="C13" i="89"/>
  <c r="G13" i="89" s="1"/>
  <c r="W13" i="89" s="1"/>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C90"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F32" i="97" l="1"/>
  <c r="B7249" i="87"/>
  <c r="C7249" i="87" s="1"/>
  <c r="G99" i="73"/>
  <c r="B7134" i="87" s="1"/>
  <c r="C7134" i="87" s="1"/>
  <c r="B7132" i="87"/>
  <c r="C7132" i="87" s="1"/>
  <c r="H33" i="97"/>
  <c r="B7270" i="87" s="1"/>
  <c r="C7270" i="87" s="1"/>
  <c r="B7269" i="87"/>
  <c r="C7269" i="87" s="1"/>
  <c r="I32" i="97"/>
  <c r="B7276" i="87"/>
  <c r="C7276" i="87" s="1"/>
  <c r="E33" i="97"/>
  <c r="B7243" i="87" s="1"/>
  <c r="C7243" i="87" s="1"/>
  <c r="B7242" i="87"/>
  <c r="C7242" i="87" s="1"/>
  <c r="F99" i="73"/>
  <c r="B7113" i="87" s="1"/>
  <c r="C7113" i="87" s="1"/>
  <c r="B7111" i="87"/>
  <c r="C7111" i="87" s="1"/>
  <c r="D99" i="73"/>
  <c r="B7074" i="87" s="1"/>
  <c r="C7074" i="87" s="1"/>
  <c r="B7072" i="87"/>
  <c r="C7072" i="87" s="1"/>
  <c r="K33" i="97"/>
  <c r="B7297" i="87" s="1"/>
  <c r="C7297" i="87" s="1"/>
  <c r="B7296" i="87"/>
  <c r="C7296" i="87" s="1"/>
  <c r="E110" i="73"/>
  <c r="B7101" i="87" s="1"/>
  <c r="C7101" i="87" s="1"/>
  <c r="G109" i="73"/>
  <c r="B7143" i="87" s="1"/>
  <c r="C7143" i="87" s="1"/>
  <c r="H37" i="97"/>
  <c r="B7274" i="87" s="1"/>
  <c r="C7274"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101" i="87"/>
  <c r="C38" i="76"/>
  <c r="B6056" i="87"/>
  <c r="J21" i="97"/>
  <c r="I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C21" i="97" l="1"/>
  <c r="C33" i="76" s="1"/>
  <c r="D32" i="97"/>
  <c r="B7231" i="87"/>
  <c r="C7231" i="87" s="1"/>
  <c r="I33" i="97"/>
  <c r="B7278" i="87"/>
  <c r="C7278" i="87" s="1"/>
  <c r="G32" i="97"/>
  <c r="B7258" i="87"/>
  <c r="C7258" i="87" s="1"/>
  <c r="F33" i="97"/>
  <c r="B7252" i="87" s="1"/>
  <c r="C7252" i="87" s="1"/>
  <c r="B7251" i="87"/>
  <c r="C7251" i="87" s="1"/>
  <c r="B1602" i="87"/>
  <c r="C1602" i="87" s="1"/>
  <c r="D36" i="97"/>
  <c r="B7237" i="87" s="1"/>
  <c r="C7237" i="87" s="1"/>
  <c r="B7235" i="87"/>
  <c r="C7235" i="87" s="1"/>
  <c r="E37" i="97"/>
  <c r="B7247" i="87" s="1"/>
  <c r="C7247" i="87" s="1"/>
  <c r="B7246" i="87"/>
  <c r="C7246" i="87" s="1"/>
  <c r="F21" i="97"/>
  <c r="B77" i="87" s="1"/>
  <c r="C77" i="87" s="1"/>
  <c r="B6062" i="87"/>
  <c r="C40" i="76"/>
  <c r="D12" i="97"/>
  <c r="B34" i="87" s="1"/>
  <c r="C34" i="87" s="1"/>
  <c r="B33" i="87"/>
  <c r="C33" i="87" s="1"/>
  <c r="G12" i="97"/>
  <c r="B81" i="87" s="1"/>
  <c r="C81" i="87" s="1"/>
  <c r="B80" i="87"/>
  <c r="C80" i="87" s="1"/>
  <c r="B29" i="87"/>
  <c r="B112" i="87"/>
  <c r="C112" i="87" s="1"/>
  <c r="C39" i="76"/>
  <c r="B60" i="87"/>
  <c r="C60" i="87" s="1"/>
  <c r="C35" i="76"/>
  <c r="G21" i="97"/>
  <c r="G22" i="89"/>
  <c r="G27" i="89" s="1"/>
  <c r="W27" i="89" s="1"/>
  <c r="C6" i="93"/>
  <c r="B1588" i="87"/>
  <c r="C1588" i="87" s="1"/>
  <c r="F5" i="93"/>
  <c r="C95" i="87"/>
  <c r="C16" i="87"/>
  <c r="C17" i="87"/>
  <c r="H27" i="89"/>
  <c r="M7" i="89" s="1"/>
  <c r="B1574" i="87"/>
  <c r="C1574" i="87" s="1"/>
  <c r="B6" i="93"/>
  <c r="C6056" i="87"/>
  <c r="F37" i="97" l="1"/>
  <c r="B7256" i="87" s="1"/>
  <c r="C7256" i="87" s="1"/>
  <c r="I37" i="97"/>
  <c r="B7283" i="87" s="1"/>
  <c r="C7283" i="87" s="1"/>
  <c r="B7279" i="87"/>
  <c r="C7279" i="87" s="1"/>
  <c r="G33" i="97"/>
  <c r="B7260" i="87"/>
  <c r="C7260" i="87" s="1"/>
  <c r="D33" i="97"/>
  <c r="B7234" i="87" s="1"/>
  <c r="C7234" i="87" s="1"/>
  <c r="B7233" i="87"/>
  <c r="C7233" i="87" s="1"/>
  <c r="C36" i="76"/>
  <c r="D21" i="97"/>
  <c r="B46" i="87" s="1"/>
  <c r="C46" i="87" s="1"/>
  <c r="B91" i="87"/>
  <c r="C91" i="87" s="1"/>
  <c r="C37" i="76"/>
  <c r="F6" i="93"/>
  <c r="C6" i="76" s="1"/>
  <c r="C7" i="76" s="1"/>
  <c r="W22" i="89"/>
  <c r="C97" i="73"/>
  <c r="C101" i="73"/>
  <c r="L27" i="89"/>
  <c r="X27" i="89" s="1"/>
  <c r="C101" i="87"/>
  <c r="Q7" i="89"/>
  <c r="M27" i="89"/>
  <c r="R7" i="89" s="1"/>
  <c r="C6062" i="87"/>
  <c r="D37" i="97" l="1"/>
  <c r="B7238" i="87" s="1"/>
  <c r="C7238" i="87" s="1"/>
  <c r="G37" i="97"/>
  <c r="B7265" i="87" s="1"/>
  <c r="C7265" i="87" s="1"/>
  <c r="B7261" i="87"/>
  <c r="C7261" i="87" s="1"/>
  <c r="C7" i="93"/>
  <c r="N3" i="70" s="1"/>
  <c r="C32" i="97"/>
  <c r="B7050" i="87"/>
  <c r="C7050" i="87" s="1"/>
  <c r="C107" i="73"/>
  <c r="B7059" i="87" s="1"/>
  <c r="C7059" i="87" s="1"/>
  <c r="B7053" i="87"/>
  <c r="C7053" i="87" s="1"/>
  <c r="C34" i="76"/>
  <c r="C29" i="87"/>
  <c r="C99" i="73"/>
  <c r="B7052" i="87" s="1"/>
  <c r="C7052" i="87" s="1"/>
  <c r="R27" i="89"/>
  <c r="V7" i="89"/>
  <c r="Q27" i="89"/>
  <c r="Y27" i="89" s="1"/>
  <c r="Y7" i="89"/>
  <c r="C33" i="97" l="1"/>
  <c r="B7225" i="87" s="1"/>
  <c r="C7225" i="87" s="1"/>
  <c r="B7224" i="87"/>
  <c r="C7224" i="87" s="1"/>
  <c r="C34" i="97"/>
  <c r="C36" i="97" s="1"/>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C7205" i="87" s="1"/>
  <c r="K109" i="73"/>
  <c r="B7210" i="87" s="1"/>
  <c r="C7210" i="87" s="1"/>
  <c r="B3519" i="87"/>
  <c r="C3519" i="87" s="1"/>
  <c r="K13" i="97"/>
  <c r="B129" i="87" s="1"/>
  <c r="C129" i="87" s="1"/>
  <c r="K22" i="73"/>
  <c r="K81" i="73" s="1"/>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authors>
    <author>dhemberg</author>
    <author>rturek</author>
  </authors>
  <commentList>
    <comment ref="A3"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authors>
    <author>dhemberg</author>
  </authors>
  <commentList>
    <comment ref="A3" author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4" author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<sst xmlns="http://schemas.openxmlformats.org/spreadsheetml/2006/main" count="3604" uniqueCount="1000">
  <si>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</si>
  <si>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</si>
  <si>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</si>
  <si>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</si>
  <si>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</si>
  <si>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</si>
  <si>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</si>
  <si>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</si>
  <si>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</si>
  <si>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</si>
  <si>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</si>
  <si>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</si>
  <si>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</si>
  <si>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</si>
  <si>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</si>
  <si>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</si>
  <si>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</si>
  <si>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</si>
  <si>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</si>
  <si>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</si>
  <si>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</si>
  <si>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</si>
  <si>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</si>
  <si>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</si>
  <si>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</si>
  <si>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</si>
  <si>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</si>
  <si>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</si>
  <si>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</si>
  <si>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</si>
  <si>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</si>
  <si>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</si>
  <si>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</si>
  <si>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</si>
  <si>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</si>
  <si>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</si>
  <si>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</si>
  <si>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</si>
  <si>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</si>
  <si>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</si>
  <si>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</si>
  <si>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</si>
  <si>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</si>
  <si>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</si>
  <si>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</si>
  <si>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</si>
  <si>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</si>
  <si>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</si>
  <si>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</si>
  <si>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</si>
  <si>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</si>
  <si>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</si>
  <si>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</si>
  <si>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</si>
  <si>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</si>
  <si>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</si>
  <si>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</si>
  <si>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</si>
  <si>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</si>
  <si>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</si>
  <si>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</si>
  <si>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</si>
  <si>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</si>
  <si>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</si>
  <si>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</si>
  <si>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</si>
  <si>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</si>
  <si>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</si>
  <si>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</si>
  <si>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</si>
  <si>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</si>
  <si>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</si>
  <si>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</si>
  <si>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</si>
  <si>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</si>
  <si>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</si>
  <si>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</si>
  <si>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</si>
  <si>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</si>
  <si>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</si>
  <si>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</si>
  <si>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</si>
  <si>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</si>
  <si>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</si>
  <si>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</si>
  <si>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</si>
  <si>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</si>
  <si>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</si>
  <si>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</si>
  <si>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</si>
  <si>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</si>
  <si>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</si>
  <si>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</si>
  <si>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</si>
  <si>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</si>
  <si>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</si>
  <si>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</si>
  <si>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</si>
  <si>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</si>
  <si>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</si>
  <si>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</si>
  <si>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</si>
  <si>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</si>
  <si>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</si>
  <si>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</si>
  <si>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</si>
  <si>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</si>
  <si>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</si>
  <si>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</si>
  <si>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</si>
  <si>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</si>
  <si>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</si>
  <si>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</si>
  <si>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</si>
  <si>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</si>
  <si>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</si>
  <si>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</si>
  <si>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</si>
  <si>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</si>
  <si>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</si>
  <si>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</si>
  <si>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</si>
  <si>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</si>
  <si>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</si>
  <si>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</si>
  <si>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</si>
  <si>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</si>
  <si>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</si>
  <si>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</si>
  <si>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</si>
  <si>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</si>
  <si>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</si>
  <si>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</si>
  <si>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</si>
  <si>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</si>
  <si>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</si>
  <si>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</si>
  <si>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</si>
  <si>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</si>
  <si>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</si>
  <si>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</si>
  <si>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</si>
  <si>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</si>
  <si>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</si>
  <si>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</si>
  <si>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</si>
  <si>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</si>
  <si>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</si>
  <si>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</si>
  <si>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</si>
  <si>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</si>
  <si>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</si>
  <si>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</si>
  <si>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</si>
  <si>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</si>
  <si>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</si>
  <si>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</si>
  <si>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</si>
  <si>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</si>
  <si>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</si>
  <si>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</si>
  <si>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</si>
  <si>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</si>
  <si>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</si>
  <si>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</si>
  <si>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</si>
  <si>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</si>
  <si>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</si>
  <si>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</si>
  <si>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</si>
  <si>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</si>
  <si>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</si>
  <si>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</si>
  <si>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</si>
  <si>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</si>
  <si>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</si>
  <si>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</si>
  <si>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</si>
  <si>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</si>
  <si>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</si>
  <si>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</si>
  <si>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</si>
  <si>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</si>
  <si>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</si>
  <si>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</si>
  <si>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</si>
  <si>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</si>
  <si>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</si>
  <si>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</si>
  <si>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</si>
  <si>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</si>
  <si>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</si>
  <si>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</si>
  <si>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</si>
  <si>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</si>
  <si>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</si>
  <si>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</si>
  <si>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</si>
  <si>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</si>
  <si>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</si>
  <si>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</si>
  <si>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</si>
  <si>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</si>
  <si>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</si>
  <si>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</si>
  <si>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</si>
  <si>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</si>
  <si>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</si>
  <si>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</si>
  <si>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</si>
  <si>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</si>
  <si>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</si>
  <si>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</si>
  <si>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</si>
  <si>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</si>
  <si>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</si>
  <si>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</si>
  <si>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</si>
  <si>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</si>
  <si>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</si>
  <si>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</si>
  <si>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</si>
  <si>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</si>
  <si>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</si>
  <si>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</si>
  <si>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</si>
  <si>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</si>
  <si>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</si>
  <si>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</si>
  <si>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</si>
  <si>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</si>
  <si>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</si>
  <si>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</si>
  <si>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</si>
  <si>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</si>
  <si>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</si>
  <si>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</si>
  <si>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</si>
  <si>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</si>
  <si>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</si>
  <si>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</si>
  <si>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</si>
  <si>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</si>
  <si>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</si>
  <si>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</si>
  <si>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</si>
  <si>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</si>
  <si>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</si>
  <si>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</si>
  <si>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</si>
  <si>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</si>
  <si>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</si>
  <si>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</si>
  <si>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</si>
  <si>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</si>
  <si>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</si>
  <si>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</si>
  <si>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</si>
  <si>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</si>
  <si>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</si>
  <si>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</si>
  <si>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</si>
  <si>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</si>
  <si>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</si>
  <si>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</si>
  <si>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</si>
  <si>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</si>
  <si>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</si>
  <si>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</si>
  <si>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</si>
  <si>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</si>
  <si>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</si>
  <si>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</si>
  <si>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</si>
  <si>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</si>
  <si>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</si>
  <si>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</si>
  <si>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</si>
  <si>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</si>
  <si>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</si>
  <si>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</si>
  <si>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</si>
  <si>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</si>
  <si>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</si>
  <si>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</si>
  <si>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</si>
  <si>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</si>
  <si>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</si>
  <si>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</si>
  <si>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</si>
  <si>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</si>
  <si>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</si>
  <si>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</si>
  <si>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</si>
  <si>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</si>
  <si>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</si>
  <si>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</si>
  <si>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</si>
  <si>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</si>
  <si>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</si>
  <si>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</si>
  <si>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</si>
  <si>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</si>
  <si>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</si>
  <si>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</si>
  <si>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</si>
  <si>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</si>
  <si>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</si>
  <si>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</si>
  <si>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</si>
  <si>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</si>
  <si>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</si>
  <si>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</si>
  <si>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</si>
  <si>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</si>
  <si>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</si>
  <si>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</si>
  <si>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</si>
  <si>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</si>
  <si>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</si>
  <si>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</si>
  <si>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</si>
  <si>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</si>
  <si>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</si>
  <si>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</si>
  <si>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</si>
  <si>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</si>
  <si>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</si>
  <si>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</si>
  <si>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</si>
  <si>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</si>
  <si>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</si>
  <si>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</si>
  <si>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</si>
  <si>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</si>
  <si>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</si>
  <si>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</si>
  <si>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</si>
  <si>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</si>
  <si>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</si>
  <si>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</si>
  <si>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</si>
  <si>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</si>
  <si>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</si>
  <si>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</si>
  <si>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</si>
  <si>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</si>
  <si>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</si>
  <si>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</si>
  <si>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</si>
  <si>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</si>
  <si>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</si>
  <si>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</si>
  <si>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</si>
  <si>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</si>
  <si>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</si>
  <si>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</si>
  <si>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</si>
  <si>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</si>
  <si>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</si>
  <si>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</si>
  <si>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</si>
  <si>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</si>
  <si>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</si>
  <si>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</si>
  <si>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</si>
  <si>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</si>
  <si>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</si>
  <si>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</si>
  <si>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</si>
  <si>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</si>
  <si>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</si>
  <si>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</si>
  <si>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</si>
  <si>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</si>
  <si>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</si>
  <si>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</si>
  <si>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</si>
  <si>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</si>
  <si>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</si>
  <si>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</si>
  <si>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</si>
  <si>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</si>
  <si>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</si>
  <si>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</si>
  <si>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</si>
  <si>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</si>
  <si>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</si>
  <si>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</si>
  <si>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</si>
  <si>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</si>
  <si>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</si>
  <si>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</si>
  <si>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</si>
  <si>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</si>
  <si>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</si>
  <si>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</si>
  <si>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</si>
  <si>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</si>
  <si>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</si>
  <si>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</si>
  <si>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</si>
  <si>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</si>
  <si>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</si>
  <si>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</si>
  <si>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</si>
  <si>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</si>
  <si>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</si>
  <si>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</si>
  <si>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</si>
  <si>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</si>
  <si>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</si>
  <si>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</si>
  <si>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</si>
  <si>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</si>
  <si>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</si>
  <si>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</si>
  <si>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</si>
  <si>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</si>
  <si>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</si>
  <si>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</si>
  <si>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</si>
  <si>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</si>
  <si>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</si>
  <si>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</si>
  <si>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</si>
  <si>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</si>
  <si>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</si>
  <si>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</si>
  <si>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</si>
  <si>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</si>
  <si>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</si>
  <si>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</si>
  <si>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</si>
  <si>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</si>
  <si>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</si>
  <si>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</si>
  <si>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</si>
  <si>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</si>
  <si>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</si>
  <si>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</si>
  <si>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</si>
  <si>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</si>
  <si>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</si>
  <si>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</si>
  <si>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</si>
  <si>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</si>
  <si>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</si>
  <si>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</si>
  <si>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</si>
  <si>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</si>
  <si>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</si>
  <si>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</si>
  <si>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</si>
  <si>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</si>
  <si>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</si>
  <si>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</si>
  <si>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</si>
  <si>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</si>
  <si>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</si>
  <si>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</si>
  <si>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</si>
  <si>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</si>
  <si>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</si>
  <si>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</si>
  <si>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</si>
  <si>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</si>
  <si>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</si>
  <si>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</si>
  <si>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</si>
  <si>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</si>
  <si>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</si>
  <si>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</si>
  <si>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</si>
  <si>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</si>
  <si>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</si>
  <si>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</si>
  <si>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</si>
  <si>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</si>
  <si>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</si>
  <si>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</si>
  <si>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</si>
  <si>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</si>
  <si>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</si>
  <si>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</si>
  <si>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</si>
  <si>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</si>
  <si>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</si>
  <si>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</si>
  <si>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</si>
  <si>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</si>
  <si>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</si>
  <si>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</si>
  <si>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</si>
  <si>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</si>
  <si>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</si>
  <si>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</si>
  <si>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</si>
  <si>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</si>
  <si>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</si>
  <si>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</si>
  <si>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</si>
  <si>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</si>
  <si>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</si>
  <si>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</si>
  <si>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</si>
  <si>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</si>
  <si>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</si>
  <si>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</si>
  <si>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</si>
  <si>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</si>
  <si>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</si>
  <si>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</si>
  <si>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</si>
  <si>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</si>
  <si>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</si>
  <si>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</si>
  <si>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</si>
  <si>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</si>
  <si>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</si>
  <si>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</si>
  <si>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</si>
  <si>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</si>
  <si>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</si>
  <si>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</si>
  <si>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</si>
  <si>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</si>
  <si>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</si>
  <si>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</si>
  <si>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</si>
  <si>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</si>
  <si>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</si>
  <si>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</si>
  <si>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</si>
  <si>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</si>
  <si>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</si>
  <si>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</si>
  <si>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</si>
  <si>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</si>
  <si>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</si>
  <si>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</si>
  <si>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</si>
  <si>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</si>
  <si>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</si>
  <si>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</si>
  <si>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</si>
  <si>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</si>
  <si>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</si>
  <si>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</si>
  <si>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</si>
  <si>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</si>
  <si>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</si>
  <si>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</si>
  <si>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</si>
  <si>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</si>
  <si>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</si>
  <si>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</si>
  <si>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</si>
  <si>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</si>
  <si>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</si>
  <si>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</si>
  <si>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</si>
  <si>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</si>
  <si>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</si>
  <si>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</si>
  <si>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</si>
  <si>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</si>
  <si>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</si>
  <si>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</si>
  <si>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</si>
  <si>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</si>
  <si>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</si>
  <si>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</si>
  <si>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</si>
  <si>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</si>
  <si>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</si>
  <si>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</si>
  <si>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</si>
  <si>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</si>
  <si>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</si>
  <si>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</si>
  <si>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</si>
  <si>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</si>
  <si>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</si>
  <si>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</si>
  <si>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</si>
  <si>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</si>
  <si>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</si>
  <si>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</si>
  <si>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</si>
  <si>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</si>
  <si>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</si>
  <si>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</si>
  <si>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</si>
  <si>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</si>
  <si>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</si>
  <si>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</si>
  <si>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</si>
  <si>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</si>
  <si>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</si>
  <si>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</si>
  <si>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</si>
  <si>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</si>
  <si>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</si>
  <si>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</si>
  <si>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</si>
  <si>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</si>
  <si>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</si>
  <si>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</si>
  <si>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</si>
  <si>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</si>
  <si>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</si>
  <si>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</si>
  <si>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</si>
  <si>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</si>
  <si>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</si>
  <si>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</si>
  <si>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</si>
  <si>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</si>
  <si>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</si>
  <si>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</si>
  <si>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</si>
  <si>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</si>
  <si>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</si>
  <si>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</si>
  <si>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</si>
  <si>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</si>
  <si>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</si>
  <si>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</si>
  <si>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</si>
  <si>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</si>
  <si>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</si>
  <si>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</si>
  <si>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</si>
  <si>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</si>
  <si>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</si>
  <si>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</si>
  <si>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</si>
  <si>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</si>
  <si>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</si>
  <si>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</si>
  <si>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</si>
  <si>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</si>
  <si>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</si>
  <si>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</si>
  <si>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</si>
  <si>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</si>
  <si>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</si>
  <si>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</si>
  <si>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</si>
  <si>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</si>
  <si>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</si>
  <si>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</si>
  <si>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</si>
  <si>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</si>
  <si>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</si>
  <si>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</si>
  <si>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</si>
  <si>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</si>
  <si>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</si>
  <si>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</si>
  <si>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</si>
  <si>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</si>
  <si>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</si>
  <si>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</si>
  <si>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</si>
  <si>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</si>
  <si>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</si>
  <si>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</si>
  <si>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</si>
  <si>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</si>
  <si>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</si>
  <si>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</si>
  <si>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</si>
  <si>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</si>
  <si>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</si>
  <si>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</si>
  <si>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</si>
  <si>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</si>
  <si>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</si>
  <si>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</si>
  <si>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</si>
  <si>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</si>
  <si>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</si>
  <si>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</si>
  <si>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</si>
  <si>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</si>
  <si>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</si>
  <si>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</si>
  <si>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</si>
  <si>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</si>
  <si>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</si>
  <si>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</si>
  <si>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</si>
  <si>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</si>
  <si>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</si>
  <si>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</si>
  <si>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</si>
  <si>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</si>
  <si>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</si>
  <si>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</si>
  <si>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</si>
  <si>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</si>
  <si>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</si>
  <si>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</si>
  <si>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</si>
  <si>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</si>
  <si>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</si>
  <si>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</si>
  <si>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</si>
  <si>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</si>
  <si>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</si>
  <si>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</si>
  <si>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FY2020-2021</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</si>
  <si>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</si>
  <si>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</si>
  <si>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</si>
  <si>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</si>
  <si>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</si>
  <si>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</si>
  <si>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</si>
  <si>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</si>
  <si>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</si>
  <si>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</si>
  <si>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</si>
  <si>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</si>
  <si>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</si>
  <si>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</si>
  <si>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</si>
  <si>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</si>
  <si>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</si>
  <si>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</si>
  <si>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</si>
  <si>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</si>
  <si>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</si>
  <si>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</si>
  <si>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</si>
  <si>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</si>
  <si>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</si>
  <si>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</si>
  <si>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</si>
  <si>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</si>
  <si>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</si>
  <si>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</si>
  <si>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</si>
  <si>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</si>
  <si>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</si>
  <si>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</si>
  <si>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</si>
  <si>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</si>
  <si>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</si>
  <si>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</si>
  <si>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</si>
  <si>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</si>
  <si>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</si>
  <si>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</si>
  <si>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</si>
  <si>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</si>
  <si>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</si>
  <si>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</si>
  <si>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</si>
  <si>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</si>
  <si>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</si>
  <si>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</si>
  <si>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</si>
  <si>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</si>
  <si>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</si>
  <si>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</si>
  <si>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</si>
  <si>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</si>
  <si>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</si>
  <si>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</si>
  <si>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</si>
  <si>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</si>
  <si>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</si>
  <si>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</si>
  <si>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</si>
  <si>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</si>
  <si>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</si>
  <si>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</si>
  <si>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</si>
  <si>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</si>
  <si>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</si>
  <si>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</si>
  <si>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</si>
  <si>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</si>
  <si>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</si>
  <si>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</si>
  <si>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</si>
  <si>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</si>
  <si>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</si>
  <si>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</si>
  <si>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</si>
  <si>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</si>
  <si>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</si>
  <si>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</si>
  <si>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</si>
  <si>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</si>
  <si>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</si>
  <si>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</si>
  <si>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</si>
  <si>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</si>
  <si>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</si>
  <si>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</si>
  <si>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</si>
  <si>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</si>
  <si>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</si>
  <si>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</si>
  <si>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</si>
  <si>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</si>
  <si>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</si>
  <si>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</si>
  <si>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</si>
  <si>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</si>
  <si>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</si>
  <si>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</si>
  <si>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</si>
  <si>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</si>
  <si>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</si>
  <si>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</si>
  <si>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</si>
  <si>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</si>
  <si>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</si>
  <si>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</si>
  <si>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</si>
  <si>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</si>
  <si>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</si>
  <si>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</si>
  <si>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</si>
  <si>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</si>
  <si>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</si>
  <si>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</si>
  <si>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</si>
  <si>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</si>
  <si>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</si>
  <si>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</si>
  <si>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</si>
  <si>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</si>
  <si>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</si>
  <si>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</si>
  <si>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</si>
  <si>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</si>
  <si>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</si>
  <si>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</si>
  <si>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The electronic version does not require member signatures, we do not accept PDF copies.</t>
  </si>
  <si>
    <t>FY2022-2023</t>
  </si>
  <si>
    <t>July 1, 2020 - June 30, 2021</t>
  </si>
  <si>
    <t xml:space="preserve"> If your FY20 AFR states that you need to do a deficit reduction plan and your FY21 budget is balanced please state the measures you took to have your budget become balanced.  (Bckgrnd-Assumpt 25-26)</t>
  </si>
  <si>
    <t>SUMMARY OF EXPENDITURES Without Student Activity Funds (by Major Object)</t>
  </si>
  <si>
    <r>
      <t xml:space="preserve">ESTIMATED BEGINNING FUND BALANCE July 1, 2020 </t>
    </r>
    <r>
      <rPr>
        <b/>
        <vertAlign val="superscript"/>
        <sz val="9"/>
        <rFont val="Calibri"/>
        <family val="2"/>
        <scheme val="minor"/>
      </rPr>
      <t>1</t>
    </r>
    <r>
      <rPr>
        <b/>
        <sz val="9"/>
        <rFont val="Calibri"/>
        <family val="2"/>
        <scheme val="minor"/>
      </rPr>
      <t xml:space="preserve"> (without Student Activity Funds)</t>
    </r>
  </si>
  <si>
    <t xml:space="preserve">Student Activity ESTIMATED BEGINNING FUND BALANCE July 1, 2020  Fund 11 </t>
  </si>
  <si>
    <t>Total Student Activity Direct Disbursements/Expenditures</t>
  </si>
  <si>
    <t>ESTIMATED ENDING FUND BALANCE June 30, 2021 (Without Student Activity Funds)</t>
  </si>
  <si>
    <t>Student Activity ESTIMATED ENDING FUND BALANCE June 30, 2021</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</si>
  <si>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</si>
  <si>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</si>
  <si>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</si>
  <si>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</si>
  <si>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</si>
  <si>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</si>
  <si>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</si>
  <si>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</si>
  <si>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</si>
  <si>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</si>
  <si>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</si>
  <si>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</si>
  <si>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</si>
  <si>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</si>
  <si>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</si>
  <si>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</si>
  <si>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</si>
  <si>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</si>
  <si>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</si>
  <si>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</si>
  <si>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</si>
  <si>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</si>
  <si>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 xml:space="preserve">Total ESTIMATED BEGINNING FUND BALANCE July 1, 2020 (All Sources Including Student Activity Funds) </t>
  </si>
  <si>
    <t>ESTIMATED ENDING FUND BALANCE June 30, 2021 (All Sources With student Activity Funds)</t>
  </si>
  <si>
    <t>Is this a School District? (YES)</t>
  </si>
  <si>
    <t xml:space="preserve">Is this a Joint Agreement? (YES) </t>
  </si>
  <si>
    <t>SCHOOL DISTRICT/JOINT AGREEMENT BUDGET FORM *</t>
  </si>
  <si>
    <t>School District</t>
  </si>
  <si>
    <t>Joint Agreement</t>
  </si>
  <si>
    <t xml:space="preserve"> 05/20</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</si>
  <si>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</si>
  <si>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</si>
  <si>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</si>
  <si>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r>
      <t xml:space="preserve">BEGINNING CASH BALANCE ON HAND July 1, 2020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</si>
  <si>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2021 </t>
    </r>
    <r>
      <rPr>
        <b/>
        <vertAlign val="superscript"/>
        <sz val="9"/>
        <rFont val="Calibri"/>
        <family val="2"/>
        <scheme val="minor"/>
      </rPr>
      <t>7</t>
    </r>
    <r>
      <rPr>
        <b/>
        <sz val="9"/>
        <rFont val="Calibri"/>
        <family val="2"/>
        <scheme val="minor"/>
      </rPr>
      <t xml:space="preserve"> (Without Student Activity Funds)</t>
    </r>
  </si>
  <si>
    <t>Estimated Fund Balance - June 30, 2021</t>
  </si>
  <si>
    <t>A deficit reduction plan is required if the local board of education adopts (or amends) the 2020-21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</si>
  <si>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2019-2020 Annual Financial Report (AFR) reflects a deficit as defined above (page 36), then the school district shall adopt and submit a deficit reduction plan (found here on page 20-24) to ISBE within 30 days after acceptance of the AFR.</t>
  </si>
  <si>
    <t>FY2023-2024</t>
  </si>
  <si>
    <t>Fiscal Year 2020-2021 through Fiscal Year 2023-2024</t>
  </si>
  <si>
    <t>Estimated Actual Expenditures, Fiscal Year 2020</t>
  </si>
  <si>
    <t>Budgeted Expenditures, Fiscal Year 2021</t>
  </si>
  <si>
    <t>Estimated Percent Increase (Decrease) for FY2021 (Budgeted) over FY2020 (Actual)</t>
  </si>
  <si>
    <r>
      <t xml:space="preserve">Summary of Cash Transactions:  Beginning Cash Balance on Hand July 1, 2020,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</si>
  <si>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2021, </t>
    </r>
    <r>
      <rPr>
        <b/>
        <sz val="9"/>
        <color indexed="16"/>
        <rFont val="Calibri"/>
        <family val="2"/>
        <scheme val="minor"/>
      </rPr>
      <t>(Page CashSum 4 - All Funds)</t>
    </r>
    <r>
      <rPr>
        <b/>
        <sz val="9"/>
        <rFont val="Calibri"/>
        <family val="2"/>
        <scheme val="minor"/>
      </rPr>
      <t>, cannot be negative.</t>
    </r>
  </si>
  <si>
    <r>
      <t xml:space="preserve">Estimated Beginning Fund Balance July,1 2020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</si>
  <si>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Activity Funds BEGINNING CASH BALANCE ON HAND July 1, 2020 </t>
    </r>
    <r>
      <rPr>
        <b/>
        <vertAlign val="superscript"/>
        <sz val="9"/>
        <rFont val="Calibri"/>
        <family val="2"/>
        <scheme val="minor"/>
      </rPr>
      <t>7</t>
    </r>
  </si>
  <si>
    <r>
      <t xml:space="preserve">Activity funds ENDING CASH BALANCE ON HAND June 30, 2021 </t>
    </r>
    <r>
      <rPr>
        <b/>
        <vertAlign val="superscript"/>
        <sz val="9"/>
        <rFont val="Calibri"/>
        <family val="2"/>
        <scheme val="minor"/>
      </rPr>
      <t>7</t>
    </r>
  </si>
  <si>
    <r>
      <t xml:space="preserve">Total BEGINNING CASH BALANCE ON HAND July 1, 2020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</si>
  <si>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2021 </t>
    </r>
    <r>
      <rPr>
        <b/>
        <vertAlign val="superscript"/>
        <sz val="9"/>
        <rFont val="Calibri"/>
        <family val="2"/>
        <scheme val="minor"/>
      </rPr>
      <t>7</t>
    </r>
    <r>
      <rPr>
        <b/>
        <sz val="9"/>
        <rFont val="Calibri"/>
        <family val="2"/>
        <scheme val="minor"/>
      </rPr>
      <t xml:space="preserve"> (With Student Activity Funds)</t>
    </r>
  </si>
  <si>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</si>
  <si>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</si>
  <si>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</si>
  <si>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</si>
  <si>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</si>
  <si>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</si>
  <si>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</si>
  <si>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</si>
  <si>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</si>
  <si>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</si>
  <si>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</si>
  <si>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</si>
  <si>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</si>
  <si>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</si>
  <si>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</si>
  <si>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</si>
  <si>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</si>
  <si>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</si>
  <si>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</si>
  <si>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</si>
  <si>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Estimated  Activity Fund Beginning Fund Balance July,1 2020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</si>
  <si>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</si>
  <si>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</si>
  <si>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</si>
  <si>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</si>
  <si>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</si>
  <si>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</si>
  <si>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Evidence-Based Funding (EBF) Spending Plan - (School Districts Only)</t>
  </si>
  <si>
    <t>School districts are reminded that, in addition to the budget template, they are required to submit an annual EBF Spending Plan.  The IWAS application for the EBF Spending Plan will open on August 1, 2020.  All EBF Spending Plans are due by September 30, 2020.  The budget template is envisioned to include the EBF Spending Plan by FY 2023.  More information is available at www.isbe.net/ebfspendingplan.  Questions not addressed there may be directed to ebfspendingplan@isbe.net.</t>
  </si>
  <si>
    <t>New 2021 EstRev</t>
  </si>
  <si>
    <t>New 2021 BudgtSum</t>
  </si>
  <si>
    <t>ISBE SD50-36/JA50-39 SB2021</t>
  </si>
  <si>
    <t>Tort Fund</t>
  </si>
  <si>
    <t>Revenue: 4199 - Title V - Other (Describe &amp; Itemize):  10-R4099-01 ESSE Relief Grant (CARES ACT)</t>
  </si>
  <si>
    <t>x</t>
  </si>
  <si>
    <t>GARDNER COMM. CONS. SCHOOL DIST. 72C</t>
  </si>
  <si>
    <t>24032072C</t>
  </si>
  <si>
    <t>GRUNDY</t>
  </si>
  <si>
    <t>SEPTEMBER</t>
  </si>
  <si>
    <t>20</t>
  </si>
  <si>
    <t>3.  In the “To book” drop box, choose your budget document; in the “Before sheet” section, choose “VendContract”; click “Create a copy”; then click the “OK” button.</t>
  </si>
  <si>
    <t>The following (blue) cells will need linked: J10, J11, I16-I21, J19, K16-K21</t>
  </si>
  <si>
    <t>2.  On the combined worksheet/crosswalk; hover your mouse over the tab name; click your right mouse button; choose “Move or Copy…”</t>
  </si>
  <si>
    <t xml:space="preserve">For the district name, click on cell J10; type “=”; click on “Cover” tab; click on cell G13; hit Enter.  For the RCDT, click on cell J11; type “=”; click on “Cover” tab; click on cell G14; hit Enter. </t>
  </si>
  <si>
    <t>1.  Open both the combined worksheet/crosswalk and your budget.</t>
  </si>
  <si>
    <t xml:space="preserve">Please email finance1@isbe.net or call 217-785-8779 with any questions.  </t>
  </si>
  <si>
    <t xml:space="preserve">Linking Example </t>
  </si>
  <si>
    <t>Inserting Tab into Existing Budget</t>
  </si>
  <si>
    <t>Vehicle Insurance (Transportation)</t>
  </si>
  <si>
    <t>Property Insurance (Buildings &amp; Grounds)</t>
  </si>
  <si>
    <t>Legal Services</t>
  </si>
  <si>
    <t>Educational, Inspectional, Supervisory Services Related to Loss Prevention or Reduction</t>
  </si>
  <si>
    <t>Insurance Payments (Regular or Self-Insurance)</t>
  </si>
  <si>
    <t>Workers' Compensation or Worker's Occupation Disease Acts Pymts</t>
  </si>
  <si>
    <t>Total (Must agree with Expenditures in column E)</t>
  </si>
  <si>
    <t>Other Function Outside of the LAC Functions</t>
  </si>
  <si>
    <t>Function 2610</t>
  </si>
  <si>
    <t>Function 2570</t>
  </si>
  <si>
    <t>Function 2510</t>
  </si>
  <si>
    <t>Function 2490</t>
  </si>
  <si>
    <t>Function 2330</t>
  </si>
  <si>
    <t>Function 2320</t>
  </si>
  <si>
    <t>FY 2020 Total Expenditure</t>
  </si>
  <si>
    <t>FY 2020 Function</t>
  </si>
  <si>
    <t>FY 2020 Tort Fund Expenditures</t>
  </si>
  <si>
    <t>How Expenditures would have been reported had FY 2021 Amended Rules been implemented for FY 2020</t>
  </si>
  <si>
    <t xml:space="preserve">must be completed and must be submitted in conjunction with the FY 2021 Limitation of Administrative Costs Worksheet. </t>
  </si>
  <si>
    <t>If a school district has FY 2020 Tort Fund expenditures, a Limitation of Administrative Costs – Tort Fund Crosswalk</t>
  </si>
  <si>
    <r>
      <t xml:space="preserve">To assist districts with the crosswalk of its Limitation of Administrative Costs Worksheet </t>
    </r>
    <r>
      <rPr>
        <b/>
        <sz val="10"/>
        <color theme="1"/>
        <rFont val="Calibri"/>
        <family val="2"/>
        <scheme val="minor"/>
      </rPr>
      <t xml:space="preserve">(LAC) </t>
    </r>
    <r>
      <rPr>
        <sz val="10"/>
        <rFont val="Calibri"/>
        <family val="2"/>
        <scheme val="minor"/>
      </rPr>
      <t>within the school district's FY 2021 budget, please complete the crosswalk of FY 2020 Tort Fund expenditures that would have been reflected within one of the Limitation of Administrative Costs functions if the amended rules were effective beginning with FY 2020.</t>
    </r>
  </si>
  <si>
    <t>The 23 Illinois Administrative Code, Part 100 Requirements for Accounting, Budgeting, Financial Reporting and Auditing, was amended effective with the beginning of FY 2021.</t>
  </si>
  <si>
    <t>Estimated Limitation of Administrative Costs - Crosswalk of FY 2020 Tort Fund Expenditures</t>
  </si>
  <si>
    <t>For FY 2020 Tort Fund Expenditures, first complete the Estimated Limitation of Administrative Costs - Crosswalk of FY 2020 Tort Fund Expenditures, located below on lines 43-72</t>
  </si>
  <si>
    <t>Deduct - Early Retirement or other pension obligations required by state law and included above.</t>
  </si>
  <si>
    <t>Tort Fund *</t>
  </si>
  <si>
    <t>Funct. No.</t>
  </si>
  <si>
    <t>GARDNER COMM CONS SCHOOL DIST 72C</t>
  </si>
  <si>
    <t xml:space="preserve">An official Limitation of Administrative Costs Worksheet can also be found on the ISBE website at: </t>
  </si>
  <si>
    <t>The official Limitation of Administrative Costs Worksheet is attached to the end of the Annual Financial Report (ISBE Form 50-35) and may be submitted in conjunction with that report.</t>
  </si>
  <si>
    <t xml:space="preserve">The worksheet is intended for use during the budgeting process to estimate the district's percent increase of FY2021 budgeted expenditures over FY2020 actual expenditures. Budget information is copied to this page.  Insert the prior year estimated actual expenditures to compute the estimated percentage increase (decrease).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</si>
  <si>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</si>
  <si>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Revenue: 1829- Sale of used textbooks to vendor</t>
  </si>
  <si>
    <t>Revenue: 1999- C109- Flow Thru for Sports Boosters Purchases, revenue from unclassified source</t>
  </si>
  <si>
    <t>Revenue: 1999- D109- Sale of Surplus Material</t>
  </si>
  <si>
    <t>Revenue: 3999- C170- State of Illinois Library Grant</t>
  </si>
  <si>
    <t>Revenue: 4009- C176- REAP Grant</t>
  </si>
  <si>
    <t>Expense: 5400- H175- Service Fees on Bond</t>
  </si>
  <si>
    <t>Revenue: 3599- F156- Fan Bus Revenue</t>
  </si>
  <si>
    <t>September</t>
  </si>
  <si>
    <t>2020</t>
  </si>
  <si>
    <t>17th</t>
  </si>
  <si>
    <t>OLSEN</t>
  </si>
  <si>
    <t>HAMILTON</t>
  </si>
  <si>
    <t>CHRISTENSEN</t>
  </si>
  <si>
    <t>WILKEY</t>
  </si>
  <si>
    <t>VITKO</t>
  </si>
  <si>
    <t>MALE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</si>
</sst>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77"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b/>
      <i/>
      <sz val="14"/>
      <name val="Calibri"/>
      <family val="2"/>
      <scheme val="minor"/>
    </font>
    <font>
      <sz val="10"/>
      <color theme="1"/>
      <name val="Calibri"/>
      <family val="2"/>
      <scheme val="minor"/>
    </font>
    <font>
      <sz val="8.5"/>
      <color theme="1"/>
      <name val="Calibri"/>
      <family val="2"/>
      <scheme val="minor"/>
    </font>
    <font>
      <b/>
      <sz val="10"/>
      <color theme="1"/>
      <name val="Calibri"/>
      <family val="2"/>
      <scheme val="minor"/>
    </font>
    <font>
      <b/>
      <sz val="12"/>
      <color theme="1"/>
      <name val="Calibri"/>
      <family val="2"/>
      <scheme val="minor"/>
    </font>
    <font>
      <b/>
      <u/>
      <sz val="10"/>
      <color theme="1"/>
      <name val="Calibri"/>
      <family val="2"/>
      <scheme val="minor"/>
    </font>
    <font>
      <b/>
      <sz val="11.5"/>
      <color theme="1"/>
      <name val="Calibri"/>
      <family val="2"/>
      <scheme val="minor"/>
    </font>
    <font>
      <b/>
      <sz val="20"/>
      <color theme="1"/>
      <name val="Calibri"/>
      <family val="2"/>
      <scheme val="minor"/>
    </font>
    <font>
      <u/>
      <sz val="11"/>
      <color theme="10"/>
      <name val="Calibri"/>
      <family val="2"/>
      <scheme val="minor"/>
    </font>
    <font>
      <u/>
      <sz val="10"/>
      <color indexed="12"/>
      <name val="Arial"/>
      <family val="2"/>
    </font>
    <font>
      <sz val="10.5"/>
      <name val="Calibri"/>
      <family val="2"/>
      <scheme val="minor"/>
    </font>
    <font>
      <sz val="8.5"/>
      <name val="Calibri"/>
      <family val="2"/>
      <scheme val="minor"/>
    </font>
    <font>
      <b/>
      <i/>
      <sz val="10.5"/>
      <name val="Calibri"/>
      <family val="2"/>
      <scheme val="minor"/>
    </font>
    <font>
      <b/>
      <i/>
      <u/>
      <sz val="10.5"/>
      <name val="Calibri"/>
      <family val="2"/>
      <scheme val="minor"/>
    </font>
  </fonts>
  <fills count="2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6795556505021"/>
        <bgColor indexed="64"/>
      </patternFill>
    </fill>
    <fill>
      <patternFill patternType="solid">
        <fgColor rgb="FFFCD8BA"/>
        <bgColor indexed="64"/>
      </patternFill>
    </fill>
    <fill>
      <patternFill patternType="solid">
        <fgColor theme="0" tint="-0.14993743705557422"/>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theme="3" tint="0.7999511703848384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99"/>
        <bgColor indexed="64"/>
      </patternFill>
    </fill>
  </fills>
  <borders count="14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C0C0C0"/>
      </left>
      <right style="medium">
        <color indexed="64"/>
      </right>
      <top style="thin">
        <color indexed="64"/>
      </top>
      <bottom style="thin">
        <color rgb="FFC0C0C0"/>
      </bottom>
      <diagonal/>
    </border>
    <border>
      <left style="thin">
        <color rgb="FFC0C0C0"/>
      </left>
      <right style="thin">
        <color rgb="FFC0C0C0"/>
      </right>
      <top style="thin">
        <color rgb="FFC0C0C0"/>
      </top>
      <bottom/>
      <diagonal/>
    </border>
    <border>
      <left/>
      <right style="thin">
        <color rgb="FFC0C0C0"/>
      </right>
      <top style="thin">
        <color rgb="FFC0C0C0"/>
      </top>
      <bottom/>
      <diagonal/>
    </border>
    <border>
      <left style="thin">
        <color rgb="FFC0C0C0"/>
      </left>
      <right/>
      <top style="thin">
        <color rgb="FFC0C0C0"/>
      </top>
      <bottom/>
      <diagonal/>
    </border>
    <border>
      <left style="medium">
        <color indexed="64"/>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indexed="64"/>
      </top>
      <bottom style="thin">
        <color rgb="FFC0C0C0"/>
      </bottom>
      <diagonal/>
    </border>
    <border>
      <left/>
      <right style="thin">
        <color rgb="FFC0C0C0"/>
      </right>
      <top style="thin">
        <color indexed="64"/>
      </top>
      <bottom style="thin">
        <color rgb="FFC0C0C0"/>
      </bottom>
      <diagonal/>
    </border>
    <border>
      <left style="thin">
        <color rgb="FFC0C0C0"/>
      </left>
      <right/>
      <top style="thin">
        <color indexed="64"/>
      </top>
      <bottom style="thin">
        <color rgb="FFC0C0C0"/>
      </bottom>
      <diagonal/>
    </border>
    <border>
      <left style="medium">
        <color indexed="64"/>
      </left>
      <right style="thin">
        <color rgb="FFC0C0C0"/>
      </right>
      <top style="thin">
        <color indexed="64"/>
      </top>
      <bottom style="thin">
        <color rgb="FFC0C0C0"/>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22"/>
      </top>
      <bottom style="thin">
        <color indexed="22"/>
      </bottom>
      <diagonal/>
    </border>
    <border>
      <left/>
      <right style="medium">
        <color indexed="64"/>
      </right>
      <top/>
      <bottom style="thin">
        <color indexed="2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22"/>
      </top>
      <bottom style="thin">
        <color indexed="22"/>
      </bottom>
      <diagonal/>
    </border>
    <border>
      <left style="medium">
        <color indexed="64"/>
      </left>
      <right/>
      <top/>
      <bottom style="thin">
        <color indexed="22"/>
      </bottom>
      <diagonal/>
    </border>
    <border>
      <left style="medium">
        <color indexed="64"/>
      </left>
      <right/>
      <top style="thin">
        <color indexed="22"/>
      </top>
      <bottom/>
      <diagonal/>
    </border>
    <border>
      <left/>
      <right/>
      <top style="thin">
        <color indexed="64"/>
      </top>
      <bottom style="thin">
        <color indexed="64"/>
      </bottom>
      <diagonal/>
    </border>
  </borders>
  <cellStyleXfs count="57">
    <xf numFmtId="0" fontId="0" fillId="0" borderId="0" applyAlignment="0"/>
    <xf numFmtId="0" fontId="6" fillId="0" borderId="0" applyAlignment="0">
      <alignment vertical="top"/>
      <protection locked="0"/>
    </xf>
    <xf numFmtId="0" fontId="3" fillId="0" borderId="0" applyAlignment="0"/>
    <xf numFmtId="0" fontId="4"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2" fillId="0" borderId="0" applyAlignment="0"/>
    <xf numFmtId="0" fontId="1" fillId="0" borderId="0"/>
    <xf numFmtId="0" fontId="1" fillId="0" borderId="0"/>
    <xf numFmtId="0" fontId="2" fillId="0" borderId="0"/>
    <xf numFmtId="0" fontId="71" fillId="0" borderId="0" applyNumberFormat="0" applyFill="0" applyBorder="0" applyAlignment="0" applyProtection="0"/>
  </cellStyleXfs>
  <cellXfs count="1929">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locked="0"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0" fontId="0" fillId="0" borderId="0" xfId="0" applyAlignment="1">
      <alignment horizontal="left"/>
    </xf>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0" fontId="32" fillId="0" borderId="0" xfId="0" applyFont="1" applyFill="1" applyAlignment="1">
      <alignment horizontal="left"/>
    </xf>
    <xf numFmtId="0" fontId="18" fillId="0" borderId="0" xfId="0" applyFont="1" applyFill="1" applyAlignment="1">
      <alignment horizontal="left"/>
    </xf>
    <xf numFmtId="0" fontId="0" fillId="0" borderId="0" xfId="0" applyFill="1" applyAlignment="1">
      <alignment horizontal="left"/>
    </xf>
    <xf numFmtId="0" fontId="1" fillId="0" borderId="0" xfId="53"/>
    <xf numFmtId="0" fontId="64" fillId="0" borderId="100" xfId="54" applyFont="1" applyBorder="1"/>
    <xf numFmtId="0" fontId="64" fillId="0" borderId="99" xfId="54" applyFont="1" applyBorder="1"/>
    <xf numFmtId="0" fontId="64" fillId="0" borderId="98" xfId="54" applyFont="1" applyBorder="1"/>
    <xf numFmtId="0" fontId="64" fillId="0" borderId="0" xfId="54" applyFont="1" applyBorder="1"/>
    <xf numFmtId="0" fontId="64" fillId="0" borderId="96" xfId="54" applyFont="1" applyBorder="1"/>
    <xf numFmtId="0" fontId="67" fillId="0" borderId="96" xfId="54" applyFont="1" applyBorder="1"/>
    <xf numFmtId="0" fontId="64" fillId="0" borderId="97" xfId="54" applyFont="1" applyBorder="1"/>
    <xf numFmtId="0" fontId="68" fillId="0" borderId="0" xfId="54" applyFont="1" applyBorder="1"/>
    <xf numFmtId="38" fontId="31" fillId="10" borderId="119" xfId="54" applyNumberFormat="1" applyFont="1" applyFill="1" applyBorder="1" applyAlignment="1">
      <alignment horizontal="center"/>
    </xf>
    <xf numFmtId="38" fontId="31" fillId="10" borderId="120" xfId="54" applyNumberFormat="1" applyFont="1" applyFill="1" applyBorder="1" applyAlignment="1">
      <alignment horizontal="center"/>
    </xf>
    <xf numFmtId="38" fontId="31" fillId="19" borderId="120" xfId="54" applyNumberFormat="1" applyFont="1" applyFill="1" applyBorder="1" applyAlignment="1">
      <alignment horizontal="center"/>
    </xf>
    <xf numFmtId="0" fontId="23" fillId="19" borderId="120" xfId="54" applyFont="1" applyFill="1" applyBorder="1"/>
    <xf numFmtId="38" fontId="31" fillId="10" borderId="122" xfId="54" applyNumberFormat="1" applyFont="1" applyFill="1" applyBorder="1" applyAlignment="1">
      <alignment horizontal="center" wrapText="1"/>
    </xf>
    <xf numFmtId="38" fontId="23" fillId="0" borderId="123" xfId="54" applyNumberFormat="1" applyFont="1" applyBorder="1" applyAlignment="1" applyProtection="1">
      <alignment horizontal="center"/>
      <protection locked="0"/>
    </xf>
    <xf numFmtId="38" fontId="23" fillId="0" borderId="124" xfId="54" applyNumberFormat="1" applyFont="1" applyBorder="1" applyAlignment="1" applyProtection="1">
      <alignment horizontal="center"/>
      <protection locked="0"/>
    </xf>
    <xf numFmtId="38" fontId="23" fillId="19" borderId="0" xfId="54" applyNumberFormat="1" applyFont="1" applyFill="1" applyBorder="1" applyAlignment="1">
      <alignment horizontal="center"/>
    </xf>
    <xf numFmtId="38" fontId="31" fillId="0" borderId="125" xfId="54" applyNumberFormat="1" applyFont="1" applyFill="1" applyBorder="1" applyAlignment="1" applyProtection="1">
      <alignment horizontal="center"/>
      <protection locked="0"/>
    </xf>
    <xf numFmtId="0" fontId="23" fillId="0" borderId="123" xfId="54" applyFont="1" applyBorder="1" applyAlignment="1">
      <alignment horizontal="center"/>
    </xf>
    <xf numFmtId="38" fontId="23" fillId="0" borderId="127" xfId="54" applyNumberFormat="1" applyFont="1" applyBorder="1" applyAlignment="1" applyProtection="1">
      <alignment horizontal="center"/>
      <protection locked="0"/>
    </xf>
    <xf numFmtId="38" fontId="23" fillId="0" borderId="128" xfId="54" applyNumberFormat="1" applyFont="1" applyBorder="1" applyAlignment="1" applyProtection="1">
      <alignment horizontal="center"/>
      <protection locked="0"/>
    </xf>
    <xf numFmtId="38" fontId="31" fillId="0" borderId="129" xfId="54" applyNumberFormat="1" applyFont="1" applyFill="1" applyBorder="1" applyAlignment="1" applyProtection="1">
      <alignment horizontal="center"/>
      <protection locked="0"/>
    </xf>
    <xf numFmtId="0" fontId="23" fillId="0" borderId="127" xfId="54" applyFont="1" applyBorder="1" applyAlignment="1">
      <alignment horizontal="center"/>
    </xf>
    <xf numFmtId="38" fontId="23" fillId="0" borderId="131" xfId="54" applyNumberFormat="1" applyFont="1" applyBorder="1" applyAlignment="1" applyProtection="1">
      <alignment horizontal="center"/>
      <protection locked="0"/>
    </xf>
    <xf numFmtId="38" fontId="23" fillId="0" borderId="132" xfId="54" applyNumberFormat="1" applyFont="1" applyBorder="1" applyAlignment="1" applyProtection="1">
      <alignment horizontal="center"/>
      <protection locked="0"/>
    </xf>
    <xf numFmtId="38" fontId="31" fillId="0" borderId="133" xfId="54" applyNumberFormat="1" applyFont="1" applyFill="1" applyBorder="1" applyAlignment="1" applyProtection="1">
      <alignment horizontal="center"/>
      <protection locked="0"/>
    </xf>
    <xf numFmtId="0" fontId="23" fillId="0" borderId="131" xfId="54" applyFont="1" applyBorder="1" applyAlignment="1">
      <alignment horizontal="center"/>
    </xf>
    <xf numFmtId="0" fontId="66" fillId="0" borderId="119" xfId="54" applyFont="1" applyBorder="1" applyAlignment="1">
      <alignment horizontal="center" wrapText="1"/>
    </xf>
    <xf numFmtId="0" fontId="66" fillId="0" borderId="120" xfId="54" applyFont="1" applyBorder="1" applyAlignment="1">
      <alignment horizontal="center" wrapText="1"/>
    </xf>
    <xf numFmtId="0" fontId="23" fillId="19" borderId="120" xfId="54" applyFont="1" applyFill="1" applyBorder="1" applyAlignment="1">
      <alignment horizontal="center"/>
    </xf>
    <xf numFmtId="0" fontId="23" fillId="0" borderId="97" xfId="54" applyFont="1" applyBorder="1"/>
    <xf numFmtId="0" fontId="23" fillId="0" borderId="0" xfId="54" applyFont="1" applyBorder="1"/>
    <xf numFmtId="0" fontId="23" fillId="0" borderId="96" xfId="54" applyFont="1" applyBorder="1"/>
    <xf numFmtId="0" fontId="23" fillId="0" borderId="0" xfId="55" applyNumberFormat="1" applyFont="1" applyBorder="1" applyAlignment="1">
      <alignment horizontal="right" vertical="center" indent="1"/>
    </xf>
    <xf numFmtId="0" fontId="69" fillId="0" borderId="96" xfId="54" applyFont="1" applyBorder="1" applyAlignment="1"/>
    <xf numFmtId="0" fontId="67" fillId="0" borderId="97" xfId="54" applyFont="1" applyBorder="1" applyAlignment="1">
      <alignment wrapText="1"/>
    </xf>
    <xf numFmtId="0" fontId="67" fillId="0" borderId="0" xfId="54" applyFont="1" applyBorder="1" applyAlignment="1">
      <alignment wrapText="1"/>
    </xf>
    <xf numFmtId="0" fontId="26" fillId="0" borderId="0" xfId="54" applyFont="1" applyBorder="1"/>
    <xf numFmtId="0" fontId="23" fillId="0" borderId="97" xfId="54" applyFont="1" applyBorder="1" applyAlignment="1">
      <alignment wrapText="1"/>
    </xf>
    <xf numFmtId="0" fontId="23" fillId="0" borderId="0" xfId="54" applyFont="1" applyBorder="1" applyAlignment="1">
      <alignment wrapText="1"/>
    </xf>
    <xf numFmtId="0" fontId="23" fillId="0" borderId="96" xfId="54" applyFont="1" applyBorder="1" applyAlignment="1">
      <alignment wrapText="1"/>
    </xf>
    <xf numFmtId="0" fontId="23" fillId="0" borderId="100" xfId="55" applyNumberFormat="1" applyFont="1" applyBorder="1" applyAlignment="1">
      <alignment vertical="center"/>
    </xf>
    <xf numFmtId="0" fontId="23" fillId="0" borderId="99" xfId="55" applyNumberFormat="1" applyFont="1" applyBorder="1" applyAlignment="1">
      <alignment vertical="center"/>
    </xf>
    <xf numFmtId="0" fontId="23" fillId="0" borderId="99" xfId="55" applyFont="1" applyBorder="1" applyAlignment="1">
      <alignment horizontal="left" wrapText="1" indent="2"/>
    </xf>
    <xf numFmtId="0" fontId="23" fillId="0" borderId="99" xfId="55" applyFont="1" applyFill="1" applyBorder="1" applyAlignment="1" applyProtection="1">
      <alignment horizontal="left" vertical="top" wrapText="1" indent="2"/>
      <protection hidden="1"/>
    </xf>
    <xf numFmtId="0" fontId="23" fillId="0" borderId="98" xfId="55" applyNumberFormat="1" applyFont="1" applyBorder="1" applyAlignment="1">
      <alignment vertical="center"/>
    </xf>
    <xf numFmtId="0" fontId="23" fillId="0" borderId="97" xfId="55" applyNumberFormat="1" applyFont="1" applyBorder="1" applyAlignment="1">
      <alignment vertical="center"/>
    </xf>
    <xf numFmtId="0" fontId="23" fillId="0" borderId="0" xfId="55" applyNumberFormat="1" applyFont="1" applyBorder="1" applyAlignment="1">
      <alignment vertical="center"/>
    </xf>
    <xf numFmtId="0" fontId="23" fillId="0" borderId="0" xfId="55" applyFont="1" applyBorder="1" applyAlignment="1">
      <alignment horizontal="left" wrapText="1" indent="2"/>
    </xf>
    <xf numFmtId="0" fontId="23" fillId="0" borderId="0" xfId="55" applyFont="1" applyFill="1" applyBorder="1" applyAlignment="1" applyProtection="1">
      <alignment horizontal="left" vertical="top" wrapText="1" indent="2"/>
      <protection hidden="1"/>
    </xf>
    <xf numFmtId="0" fontId="31" fillId="0" borderId="0" xfId="55" applyNumberFormat="1" applyFont="1" applyBorder="1" applyAlignment="1" applyProtection="1">
      <alignment horizontal="center" vertical="center"/>
      <protection locked="0"/>
    </xf>
    <xf numFmtId="0" fontId="23" fillId="0" borderId="96" xfId="55" applyNumberFormat="1" applyFont="1" applyBorder="1" applyAlignment="1">
      <alignment vertical="center"/>
    </xf>
    <xf numFmtId="0" fontId="23" fillId="0" borderId="0" xfId="55" applyNumberFormat="1" applyFont="1" applyBorder="1" applyAlignment="1">
      <alignment horizontal="left" vertical="center" indent="2"/>
    </xf>
    <xf numFmtId="0" fontId="31" fillId="0" borderId="0" xfId="55" applyNumberFormat="1" applyFont="1" applyBorder="1" applyAlignment="1">
      <alignment vertical="center"/>
    </xf>
    <xf numFmtId="0" fontId="49" fillId="0" borderId="0" xfId="55" applyNumberFormat="1" applyFont="1" applyBorder="1" applyAlignment="1">
      <alignment vertical="center"/>
    </xf>
    <xf numFmtId="0" fontId="47" fillId="0" borderId="0" xfId="55" applyFont="1" applyBorder="1" applyAlignment="1">
      <alignment horizontal="center" vertical="center" wrapText="1"/>
    </xf>
    <xf numFmtId="0" fontId="23" fillId="0" borderId="0" xfId="55" applyNumberFormat="1" applyFont="1" applyBorder="1" applyAlignment="1">
      <alignment horizontal="center" wrapText="1"/>
    </xf>
    <xf numFmtId="0" fontId="31" fillId="0" borderId="0" xfId="55" applyNumberFormat="1" applyFont="1" applyBorder="1" applyAlignment="1">
      <alignment horizontal="right"/>
    </xf>
    <xf numFmtId="0" fontId="23" fillId="0" borderId="0" xfId="55" applyNumberFormat="1" applyFont="1" applyBorder="1" applyAlignment="1">
      <alignment horizontal="right" vertical="center"/>
    </xf>
    <xf numFmtId="0" fontId="47" fillId="0" borderId="0" xfId="55" applyNumberFormat="1" applyFont="1" applyBorder="1" applyAlignment="1"/>
    <xf numFmtId="0" fontId="47" fillId="0" borderId="0" xfId="55" applyNumberFormat="1" applyFont="1" applyBorder="1" applyAlignment="1">
      <alignment horizontal="center"/>
    </xf>
    <xf numFmtId="0" fontId="23" fillId="0" borderId="0" xfId="55" applyNumberFormat="1" applyFont="1" applyBorder="1" applyAlignment="1">
      <alignment wrapText="1"/>
    </xf>
    <xf numFmtId="0" fontId="47" fillId="0" borderId="0" xfId="55" applyNumberFormat="1" applyFont="1" applyBorder="1" applyAlignment="1">
      <alignment vertical="center" wrapText="1"/>
    </xf>
    <xf numFmtId="0" fontId="47" fillId="0" borderId="0" xfId="55" applyNumberFormat="1" applyFont="1" applyBorder="1" applyAlignment="1">
      <alignment horizontal="center" vertical="center"/>
    </xf>
    <xf numFmtId="167" fontId="23" fillId="0" borderId="0" xfId="55" applyNumberFormat="1" applyFont="1" applyBorder="1" applyAlignment="1" applyProtection="1">
      <alignment horizontal="center"/>
    </xf>
    <xf numFmtId="0" fontId="47" fillId="0" borderId="96" xfId="55" applyNumberFormat="1" applyFont="1" applyBorder="1" applyAlignment="1">
      <alignment vertical="center"/>
    </xf>
    <xf numFmtId="0" fontId="23" fillId="0" borderId="0" xfId="55" applyNumberFormat="1" applyFont="1" applyFill="1" applyBorder="1" applyAlignment="1" applyProtection="1">
      <alignment vertical="center"/>
      <protection hidden="1"/>
    </xf>
    <xf numFmtId="0" fontId="23" fillId="0" borderId="0" xfId="55" applyNumberFormat="1" applyFont="1" applyFill="1" applyBorder="1" applyAlignment="1" applyProtection="1">
      <alignment horizontal="right" vertical="center"/>
      <protection hidden="1"/>
    </xf>
    <xf numFmtId="0" fontId="23" fillId="0" borderId="96" xfId="55" applyNumberFormat="1" applyFont="1" applyFill="1" applyBorder="1" applyAlignment="1" applyProtection="1">
      <alignment vertical="center"/>
      <protection hidden="1"/>
    </xf>
    <xf numFmtId="0" fontId="30" fillId="0" borderId="96" xfId="55" applyNumberFormat="1" applyFont="1" applyBorder="1" applyAlignment="1">
      <alignment horizontal="left" vertical="center"/>
    </xf>
    <xf numFmtId="9" fontId="23" fillId="0" borderId="0" xfId="55" applyNumberFormat="1" applyFont="1" applyFill="1" applyBorder="1" applyAlignment="1">
      <alignment horizontal="center" vertical="center" shrinkToFit="1"/>
    </xf>
    <xf numFmtId="0" fontId="23" fillId="0" borderId="0" xfId="55" applyNumberFormat="1" applyFont="1" applyFill="1" applyBorder="1" applyAlignment="1">
      <alignment vertical="center" shrinkToFit="1"/>
    </xf>
    <xf numFmtId="0" fontId="23" fillId="0" borderId="0" xfId="55" applyNumberFormat="1" applyFont="1" applyBorder="1" applyAlignment="1"/>
    <xf numFmtId="0" fontId="23" fillId="0" borderId="96" xfId="55" applyNumberFormat="1" applyFont="1" applyBorder="1" applyAlignment="1">
      <alignment horizontal="right" vertical="center"/>
    </xf>
    <xf numFmtId="9" fontId="23" fillId="10" borderId="39" xfId="55" applyNumberFormat="1" applyFont="1" applyFill="1" applyBorder="1" applyAlignment="1">
      <alignment horizontal="center" vertical="center" shrinkToFit="1"/>
    </xf>
    <xf numFmtId="0" fontId="23" fillId="24" borderId="39" xfId="55" applyNumberFormat="1" applyFont="1" applyFill="1" applyBorder="1" applyAlignment="1">
      <alignment vertical="center" shrinkToFit="1"/>
    </xf>
    <xf numFmtId="165" fontId="31" fillId="0" borderId="143" xfId="55" applyNumberFormat="1" applyFont="1" applyBorder="1" applyAlignment="1">
      <alignment horizontal="right" vertical="center"/>
    </xf>
    <xf numFmtId="38" fontId="23" fillId="10" borderId="51" xfId="55" applyNumberFormat="1" applyFont="1" applyFill="1" applyBorder="1" applyAlignment="1">
      <alignment vertical="center" shrinkToFit="1"/>
    </xf>
    <xf numFmtId="0" fontId="23" fillId="0" borderId="41" xfId="55" applyNumberFormat="1" applyFont="1" applyBorder="1" applyAlignment="1">
      <alignment horizontal="center" vertical="center"/>
    </xf>
    <xf numFmtId="0" fontId="31" fillId="0" borderId="40" xfId="55" applyNumberFormat="1" applyFont="1" applyBorder="1" applyAlignment="1">
      <alignment horizontal="left" vertical="center"/>
    </xf>
    <xf numFmtId="38" fontId="23" fillId="10" borderId="2" xfId="55" applyNumberFormat="1" applyFont="1" applyFill="1" applyBorder="1" applyAlignment="1">
      <alignment vertical="center" shrinkToFit="1"/>
    </xf>
    <xf numFmtId="38" fontId="23" fillId="0" borderId="2" xfId="55" applyNumberFormat="1" applyFont="1" applyBorder="1" applyAlignment="1" applyProtection="1">
      <alignment vertical="center" shrinkToFit="1"/>
      <protection locked="0"/>
    </xf>
    <xf numFmtId="38" fontId="23" fillId="10" borderId="2" xfId="55" applyNumberFormat="1" applyFont="1" applyFill="1" applyBorder="1" applyAlignment="1" applyProtection="1">
      <alignment vertical="center" shrinkToFit="1"/>
    </xf>
    <xf numFmtId="38" fontId="23" fillId="0" borderId="2" xfId="55" applyNumberFormat="1" applyFont="1" applyFill="1" applyBorder="1" applyAlignment="1" applyProtection="1">
      <alignment vertical="center" shrinkToFit="1"/>
      <protection locked="0"/>
    </xf>
    <xf numFmtId="165" fontId="31" fillId="0" borderId="143" xfId="55" applyNumberFormat="1" applyFont="1" applyBorder="1" applyAlignment="1">
      <alignment vertical="top"/>
    </xf>
    <xf numFmtId="38" fontId="23" fillId="25" borderId="2" xfId="55" applyNumberFormat="1" applyFont="1" applyFill="1" applyBorder="1" applyAlignment="1" applyProtection="1">
      <alignment vertical="center" shrinkToFit="1"/>
      <protection locked="0"/>
    </xf>
    <xf numFmtId="0" fontId="23" fillId="24" borderId="2" xfId="55" applyNumberFormat="1" applyFont="1" applyFill="1" applyBorder="1" applyAlignment="1">
      <alignment vertical="center" shrinkToFit="1"/>
    </xf>
    <xf numFmtId="38" fontId="23" fillId="10" borderId="2" xfId="55" applyNumberFormat="1" applyFont="1" applyFill="1" applyBorder="1" applyAlignment="1" applyProtection="1">
      <alignment vertical="center" shrinkToFit="1"/>
      <protection locked="0"/>
    </xf>
    <xf numFmtId="0" fontId="23" fillId="0" borderId="2" xfId="55" applyNumberFormat="1" applyFont="1" applyBorder="1" applyAlignment="1">
      <alignment horizontal="left" vertical="center" indent="1"/>
    </xf>
    <xf numFmtId="0" fontId="23" fillId="0" borderId="41" xfId="55" applyNumberFormat="1" applyFont="1" applyBorder="1" applyAlignment="1">
      <alignment horizontal="left" vertical="center"/>
    </xf>
    <xf numFmtId="0" fontId="23" fillId="0" borderId="40" xfId="55" applyNumberFormat="1" applyFont="1" applyBorder="1" applyAlignment="1">
      <alignment horizontal="left" vertical="center"/>
    </xf>
    <xf numFmtId="0" fontId="23" fillId="0" borderId="2" xfId="55" applyNumberFormat="1" applyFont="1" applyBorder="1" applyAlignment="1">
      <alignment horizontal="left" vertical="top" indent="1"/>
    </xf>
    <xf numFmtId="0" fontId="31" fillId="0" borderId="39" xfId="55" applyNumberFormat="1" applyFont="1" applyBorder="1" applyAlignment="1">
      <alignment horizontal="center" vertical="center"/>
    </xf>
    <xf numFmtId="0" fontId="31" fillId="0" borderId="39" xfId="54" applyNumberFormat="1" applyFont="1" applyBorder="1" applyAlignment="1">
      <alignment horizontal="center" vertical="center" wrapText="1"/>
    </xf>
    <xf numFmtId="0" fontId="31" fillId="0" borderId="39" xfId="55" applyNumberFormat="1" applyFont="1" applyBorder="1" applyAlignment="1">
      <alignment horizontal="center" vertical="center" wrapText="1"/>
    </xf>
    <xf numFmtId="0" fontId="31" fillId="0" borderId="32" xfId="55" applyNumberFormat="1" applyFont="1" applyBorder="1" applyAlignment="1">
      <alignment horizontal="center" vertical="center"/>
    </xf>
    <xf numFmtId="0" fontId="31" fillId="0" borderId="32" xfId="54" quotePrefix="1" applyNumberFormat="1" applyFont="1" applyBorder="1" applyAlignment="1">
      <alignment horizontal="center" vertical="center"/>
    </xf>
    <xf numFmtId="0" fontId="23" fillId="0" borderId="32" xfId="55" applyNumberFormat="1" applyFont="1" applyBorder="1" applyAlignment="1">
      <alignment horizontal="center" vertical="center"/>
    </xf>
    <xf numFmtId="0" fontId="31" fillId="0" borderId="35" xfId="55" applyNumberFormat="1" applyFont="1" applyBorder="1" applyAlignment="1">
      <alignment horizontal="center" vertical="center"/>
    </xf>
    <xf numFmtId="0" fontId="23" fillId="0" borderId="34" xfId="55" applyNumberFormat="1" applyFont="1" applyFill="1" applyBorder="1" applyAlignment="1">
      <alignment vertical="center"/>
    </xf>
    <xf numFmtId="0" fontId="23" fillId="0" borderId="0" xfId="55" applyNumberFormat="1" applyFont="1" applyFill="1" applyBorder="1" applyAlignment="1">
      <alignment horizontal="center" vertical="center"/>
    </xf>
    <xf numFmtId="0" fontId="23" fillId="0" borderId="0" xfId="55" applyNumberFormat="1" applyFont="1" applyFill="1" applyBorder="1" applyAlignment="1">
      <alignment vertical="center"/>
    </xf>
    <xf numFmtId="0" fontId="23" fillId="0" borderId="96" xfId="55" applyNumberFormat="1" applyFont="1" applyFill="1" applyBorder="1" applyAlignment="1">
      <alignment vertical="center"/>
    </xf>
    <xf numFmtId="0" fontId="23" fillId="0" borderId="35" xfId="55" applyNumberFormat="1" applyFont="1" applyFill="1" applyBorder="1" applyAlignment="1" applyProtection="1">
      <alignment horizontal="centerContinuous" vertical="center"/>
      <protection hidden="1"/>
    </xf>
    <xf numFmtId="0" fontId="23" fillId="0" borderId="31" xfId="55" applyNumberFormat="1" applyFont="1" applyFill="1" applyBorder="1" applyAlignment="1" applyProtection="1">
      <alignment horizontal="centerContinuous" vertical="center"/>
      <protection hidden="1"/>
    </xf>
    <xf numFmtId="0" fontId="31" fillId="0" borderId="32" xfId="55" applyNumberFormat="1" applyFont="1" applyFill="1" applyBorder="1" applyAlignment="1" applyProtection="1">
      <alignment horizontal="centerContinuous" vertical="center"/>
      <protection hidden="1"/>
    </xf>
    <xf numFmtId="0" fontId="31" fillId="0" borderId="30" xfId="55" applyNumberFormat="1" applyFont="1" applyFill="1" applyBorder="1" applyAlignment="1" applyProtection="1">
      <alignment horizontal="centerContinuous" vertical="center"/>
      <protection hidden="1"/>
    </xf>
    <xf numFmtId="0" fontId="23" fillId="0" borderId="32" xfId="55" applyNumberFormat="1" applyFont="1" applyBorder="1" applyAlignment="1">
      <alignment vertical="center"/>
    </xf>
    <xf numFmtId="0" fontId="23" fillId="0" borderId="31" xfId="55" applyNumberFormat="1" applyFont="1" applyBorder="1" applyAlignment="1">
      <alignment vertical="center"/>
    </xf>
    <xf numFmtId="0" fontId="23" fillId="0" borderId="145" xfId="55" applyNumberFormat="1" applyFont="1" applyBorder="1" applyAlignment="1">
      <alignment vertical="center"/>
    </xf>
    <xf numFmtId="0" fontId="23" fillId="0" borderId="37" xfId="55" applyNumberFormat="1" applyFont="1" applyBorder="1" applyAlignment="1">
      <alignment vertical="center"/>
    </xf>
    <xf numFmtId="0" fontId="23" fillId="0" borderId="36" xfId="55" applyNumberFormat="1" applyFont="1" applyBorder="1" applyAlignment="1">
      <alignment vertical="center"/>
    </xf>
    <xf numFmtId="0" fontId="23" fillId="26" borderId="38" xfId="55" applyNumberFormat="1" applyFont="1" applyFill="1" applyBorder="1" applyAlignment="1">
      <alignment vertical="center"/>
    </xf>
    <xf numFmtId="0" fontId="23" fillId="26" borderId="37" xfId="55" applyNumberFormat="1" applyFont="1" applyFill="1" applyBorder="1" applyAlignment="1">
      <alignment vertical="center"/>
    </xf>
    <xf numFmtId="0" fontId="23" fillId="26" borderId="144" xfId="55" applyNumberFormat="1" applyFont="1" applyFill="1" applyBorder="1" applyAlignment="1">
      <alignment vertical="center"/>
    </xf>
    <xf numFmtId="0" fontId="23" fillId="0" borderId="33" xfId="55" applyNumberFormat="1" applyFont="1" applyBorder="1" applyAlignment="1">
      <alignment vertical="center"/>
    </xf>
    <xf numFmtId="0" fontId="23" fillId="0" borderId="0" xfId="55" applyNumberFormat="1" applyFont="1" applyBorder="1" applyAlignment="1">
      <alignment horizontal="center" vertical="center"/>
    </xf>
    <xf numFmtId="0" fontId="23" fillId="0" borderId="33" xfId="55" applyNumberFormat="1" applyFont="1" applyBorder="1" applyAlignment="1">
      <alignment horizontal="center" vertical="center"/>
    </xf>
    <xf numFmtId="0" fontId="23" fillId="26" borderId="35" xfId="55" applyFont="1" applyFill="1" applyBorder="1" applyAlignment="1">
      <alignment horizontal="left" vertical="center"/>
    </xf>
    <xf numFmtId="0" fontId="23" fillId="26" borderId="31" xfId="55" applyFont="1" applyFill="1" applyBorder="1" applyAlignment="1">
      <alignment horizontal="left" vertical="center"/>
    </xf>
    <xf numFmtId="0" fontId="31" fillId="26" borderId="145" xfId="55" applyNumberFormat="1" applyFont="1" applyFill="1" applyBorder="1" applyAlignment="1">
      <alignment horizontal="left"/>
    </xf>
    <xf numFmtId="0" fontId="22" fillId="0" borderId="96" xfId="55" applyNumberFormat="1" applyFont="1" applyBorder="1" applyAlignment="1">
      <alignment vertical="center"/>
    </xf>
    <xf numFmtId="0" fontId="72" fillId="0" borderId="0" xfId="56" applyNumberFormat="1" applyFont="1" applyBorder="1" applyAlignment="1" applyProtection="1">
      <alignment vertical="center"/>
    </xf>
    <xf numFmtId="0" fontId="73" fillId="0" borderId="96" xfId="55" applyNumberFormat="1" applyFont="1" applyBorder="1" applyAlignment="1">
      <alignment horizontal="left" vertical="center"/>
    </xf>
    <xf numFmtId="0" fontId="73" fillId="0" borderId="96" xfId="55" applyNumberFormat="1" applyFont="1" applyBorder="1" applyAlignment="1">
      <alignment vertical="center"/>
    </xf>
    <xf numFmtId="0" fontId="22" fillId="0" borderId="97" xfId="55" applyNumberFormat="1" applyFont="1" applyBorder="1" applyAlignment="1">
      <alignment horizontal="left" vertical="center" wrapText="1"/>
    </xf>
    <xf numFmtId="0" fontId="22" fillId="0" borderId="0" xfId="55" applyNumberFormat="1" applyFont="1" applyBorder="1" applyAlignment="1">
      <alignment horizontal="left" vertical="center" wrapText="1"/>
    </xf>
    <xf numFmtId="0" fontId="22" fillId="0" borderId="96" xfId="55" applyNumberFormat="1" applyFont="1" applyBorder="1" applyAlignment="1">
      <alignment horizontal="left" vertical="center" wrapText="1"/>
    </xf>
    <xf numFmtId="0" fontId="74" fillId="0" borderId="0" xfId="55" applyNumberFormat="1" applyFont="1" applyBorder="1" applyAlignment="1">
      <alignment vertical="center"/>
    </xf>
    <xf numFmtId="0" fontId="34" fillId="0" borderId="96" xfId="53" applyNumberFormat="1" applyFont="1" applyBorder="1" applyAlignment="1">
      <alignment vertical="center"/>
    </xf>
    <xf numFmtId="0" fontId="75" fillId="0" borderId="96" xfId="53" applyNumberFormat="1" applyFont="1" applyBorder="1" applyAlignment="1">
      <alignment vertical="center"/>
    </xf>
    <xf numFmtId="0" fontId="23" fillId="0" borderId="95" xfId="55" applyNumberFormat="1" applyFont="1" applyBorder="1" applyAlignment="1">
      <alignment vertical="center"/>
    </xf>
    <xf numFmtId="0" fontId="23" fillId="0" borderId="94" xfId="55" applyNumberFormat="1" applyFont="1" applyBorder="1" applyAlignment="1">
      <alignment vertical="center"/>
    </xf>
    <xf numFmtId="0" fontId="74" fillId="0" borderId="94" xfId="55" applyNumberFormat="1" applyFont="1" applyBorder="1" applyAlignment="1">
      <alignment horizontal="left"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29" xfId="34" applyFont="1" applyFill="1" applyBorder="1" applyAlignment="1">
      <alignment horizontal="left" vertical="center" wrapText="1" indent="2"/>
    </xf>
    <xf numFmtId="0" fontId="23" fillId="4" borderId="52" xfId="0" applyFont="1" applyFill="1" applyBorder="1"/>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5" xfId="34" applyFont="1" applyFill="1" applyBorder="1" applyAlignment="1">
      <alignment horizontal="left" vertical="center" wrapText="1" indent="2"/>
    </xf>
    <xf numFmtId="0" fontId="23" fillId="4" borderId="65"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0" fontId="21" fillId="4" borderId="25"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65" fillId="0" borderId="0" xfId="53" applyFont="1" applyBorder="1" applyAlignment="1">
      <alignment horizontal="left" vertical="center" wrapText="1"/>
    </xf>
    <xf numFmtId="0" fontId="65" fillId="0" borderId="97" xfId="53" applyFont="1" applyBorder="1" applyAlignment="1">
      <alignment horizontal="left" vertical="center" wrapText="1"/>
    </xf>
    <xf numFmtId="0" fontId="65" fillId="0" borderId="0" xfId="53" applyFont="1" applyBorder="1" applyAlignment="1">
      <alignment horizontal="left" vertical="top" wrapText="1"/>
    </xf>
    <xf numFmtId="0" fontId="66" fillId="0" borderId="0" xfId="54" applyFont="1" applyBorder="1" applyAlignment="1">
      <alignment horizontal="center" vertical="top" wrapText="1"/>
    </xf>
    <xf numFmtId="0" fontId="66" fillId="0" borderId="97" xfId="54" applyFont="1" applyBorder="1" applyAlignment="1">
      <alignment horizontal="center" vertical="top" wrapText="1"/>
    </xf>
    <xf numFmtId="0" fontId="65" fillId="0" borderId="99" xfId="53" applyFont="1" applyBorder="1" applyAlignment="1">
      <alignment horizontal="left" vertical="top" wrapText="1"/>
    </xf>
    <xf numFmtId="0" fontId="31" fillId="0" borderId="121" xfId="54" applyFont="1" applyBorder="1" applyAlignment="1"/>
    <xf numFmtId="0" fontId="31" fillId="0" borderId="120" xfId="54" applyFont="1" applyBorder="1" applyAlignment="1"/>
    <xf numFmtId="0" fontId="23" fillId="0" borderId="134" xfId="54" applyFont="1" applyBorder="1" applyAlignment="1"/>
    <xf numFmtId="0" fontId="23" fillId="0" borderId="131" xfId="54" applyFont="1" applyBorder="1" applyAlignment="1"/>
    <xf numFmtId="0" fontId="23" fillId="0" borderId="130" xfId="54" applyFont="1" applyBorder="1" applyAlignment="1">
      <alignment wrapText="1"/>
    </xf>
    <xf numFmtId="0" fontId="23" fillId="0" borderId="127" xfId="54" applyFont="1" applyBorder="1" applyAlignment="1">
      <alignment wrapText="1"/>
    </xf>
    <xf numFmtId="0" fontId="23" fillId="0" borderId="130" xfId="54" applyFont="1" applyBorder="1" applyAlignment="1"/>
    <xf numFmtId="0" fontId="23" fillId="0" borderId="127" xfId="54" applyFont="1" applyBorder="1" applyAlignment="1"/>
    <xf numFmtId="0" fontId="23" fillId="0" borderId="126" xfId="54" applyFont="1" applyBorder="1" applyAlignment="1"/>
    <xf numFmtId="0" fontId="23" fillId="0" borderId="123" xfId="54" applyFont="1" applyBorder="1" applyAlignment="1"/>
    <xf numFmtId="0" fontId="23" fillId="0" borderId="0" xfId="55" applyNumberFormat="1" applyFont="1" applyBorder="1" applyAlignment="1" applyProtection="1">
      <alignment horizontal="center" vertical="center"/>
      <protection locked="0"/>
    </xf>
    <xf numFmtId="167" fontId="23" fillId="0" borderId="0" xfId="55" applyNumberFormat="1" applyFont="1" applyBorder="1" applyAlignment="1" applyProtection="1">
      <alignment horizontal="center"/>
      <protection locked="0"/>
    </xf>
    <xf numFmtId="0" fontId="66" fillId="0" borderId="137" xfId="54" applyFont="1" applyBorder="1" applyAlignment="1">
      <alignment horizontal="center"/>
    </xf>
    <xf numFmtId="0" fontId="66" fillId="0" borderId="136" xfId="54" applyFont="1" applyBorder="1" applyAlignment="1">
      <alignment horizontal="center"/>
    </xf>
    <xf numFmtId="0" fontId="66" fillId="0" borderId="135" xfId="54" applyFont="1" applyBorder="1" applyAlignment="1">
      <alignment horizontal="center"/>
    </xf>
    <xf numFmtId="0" fontId="23" fillId="0" borderId="0" xfId="55" applyNumberFormat="1" applyFont="1" applyBorder="1" applyAlignment="1" applyProtection="1">
      <alignment horizontal="center"/>
      <protection locked="0"/>
    </xf>
    <xf numFmtId="0" fontId="47" fillId="0" borderId="0" xfId="55" applyNumberFormat="1" applyFont="1" applyBorder="1" applyAlignment="1">
      <alignment horizontal="center"/>
    </xf>
    <xf numFmtId="0" fontId="23" fillId="0" borderId="0" xfId="55" applyNumberFormat="1" applyFont="1" applyFill="1" applyBorder="1" applyAlignment="1" applyProtection="1">
      <alignment horizontal="left" vertical="top" wrapText="1" indent="2"/>
      <protection hidden="1"/>
    </xf>
    <xf numFmtId="0" fontId="23" fillId="0" borderId="0" xfId="55" applyFont="1" applyFill="1" applyBorder="1" applyAlignment="1" applyProtection="1">
      <alignment horizontal="left" vertical="top" wrapText="1" indent="2"/>
      <protection hidden="1"/>
    </xf>
    <xf numFmtId="0" fontId="23" fillId="0" borderId="99" xfId="55" applyFont="1" applyFill="1" applyBorder="1" applyAlignment="1" applyProtection="1">
      <alignment horizontal="left" vertical="top" wrapText="1" indent="2"/>
      <protection hidden="1"/>
    </xf>
    <xf numFmtId="0" fontId="70" fillId="0" borderId="142" xfId="54" applyFont="1" applyBorder="1" applyAlignment="1">
      <alignment horizontal="center"/>
    </xf>
    <xf numFmtId="0" fontId="70" fillId="0" borderId="141" xfId="54" applyFont="1" applyBorder="1" applyAlignment="1">
      <alignment horizontal="center"/>
    </xf>
    <xf numFmtId="0" fontId="70" fillId="0" borderId="140" xfId="54" applyFont="1" applyBorder="1" applyAlignment="1">
      <alignment horizontal="center"/>
    </xf>
    <xf numFmtId="0" fontId="23" fillId="0" borderId="96" xfId="54" applyFont="1" applyBorder="1" applyAlignment="1">
      <alignment wrapText="1"/>
    </xf>
    <xf numFmtId="0" fontId="23" fillId="0" borderId="0" xfId="54" applyFont="1" applyBorder="1" applyAlignment="1">
      <alignment wrapText="1"/>
    </xf>
    <xf numFmtId="0" fontId="23" fillId="0" borderId="97" xfId="54" applyFont="1" applyBorder="1" applyAlignment="1">
      <alignment wrapText="1"/>
    </xf>
    <xf numFmtId="0" fontId="47" fillId="0" borderId="0" xfId="55" applyFont="1" applyBorder="1" applyAlignment="1">
      <alignment horizontal="center" vertical="center" wrapText="1"/>
    </xf>
    <xf numFmtId="0" fontId="23" fillId="0" borderId="37" xfId="55" applyNumberFormat="1" applyFont="1" applyBorder="1" applyAlignment="1">
      <alignment horizontal="left" vertical="center" indent="1"/>
    </xf>
    <xf numFmtId="0" fontId="23" fillId="0" borderId="139" xfId="55" applyNumberFormat="1" applyFont="1" applyBorder="1" applyAlignment="1">
      <alignment horizontal="left" vertical="center"/>
    </xf>
    <xf numFmtId="164" fontId="23" fillId="0" borderId="40" xfId="55" applyNumberFormat="1" applyFont="1" applyBorder="1" applyAlignment="1">
      <alignment horizontal="left" vertical="center" indent="1"/>
    </xf>
    <xf numFmtId="164" fontId="23" fillId="0" borderId="138" xfId="55" applyNumberFormat="1" applyFont="1" applyBorder="1" applyAlignment="1">
      <alignment horizontal="left" vertical="center" indent="1"/>
    </xf>
    <xf numFmtId="0" fontId="23" fillId="19" borderId="121" xfId="54" applyFont="1" applyFill="1" applyBorder="1"/>
    <xf numFmtId="0" fontId="23" fillId="19" borderId="120" xfId="54" applyFont="1" applyFill="1" applyBorder="1"/>
    <xf numFmtId="0" fontId="31" fillId="0" borderId="94" xfId="54" applyFont="1" applyBorder="1" applyAlignment="1">
      <alignment horizontal="center" wrapText="1"/>
    </xf>
    <xf numFmtId="0" fontId="31" fillId="0" borderId="95" xfId="54" applyFont="1" applyBorder="1" applyAlignment="1">
      <alignment horizontal="center" wrapText="1"/>
    </xf>
    <xf numFmtId="0" fontId="31" fillId="0" borderId="144" xfId="55" applyNumberFormat="1" applyFont="1" applyBorder="1" applyAlignment="1">
      <alignment horizontal="center" vertical="center"/>
    </xf>
    <xf numFmtId="0" fontId="23" fillId="0" borderId="37" xfId="55" applyFont="1" applyBorder="1" applyAlignment="1">
      <alignment horizontal="center" vertical="center"/>
    </xf>
    <xf numFmtId="0" fontId="23" fillId="0" borderId="38" xfId="55" applyFont="1" applyBorder="1" applyAlignment="1">
      <alignment horizontal="center" vertical="center"/>
    </xf>
    <xf numFmtId="0" fontId="23" fillId="0" borderId="40" xfId="55" applyNumberFormat="1" applyFont="1" applyBorder="1" applyAlignment="1">
      <alignment horizontal="left" vertical="center" wrapText="1"/>
    </xf>
    <xf numFmtId="0" fontId="23" fillId="0" borderId="40" xfId="55" applyFont="1" applyBorder="1" applyAlignment="1">
      <alignment horizontal="left" vertical="center" wrapText="1"/>
    </xf>
    <xf numFmtId="0" fontId="23" fillId="0" borderId="41" xfId="55" applyFont="1" applyBorder="1" applyAlignment="1">
      <alignment horizontal="left" vertical="center" wrapText="1"/>
    </xf>
    <xf numFmtId="0" fontId="31" fillId="0" borderId="40" xfId="55" applyNumberFormat="1" applyFont="1" applyFill="1" applyBorder="1" applyAlignment="1" applyProtection="1">
      <alignment vertical="center" wrapText="1"/>
      <protection hidden="1"/>
    </xf>
    <xf numFmtId="0" fontId="31" fillId="0" borderId="41" xfId="55" applyNumberFormat="1" applyFont="1" applyFill="1" applyBorder="1" applyAlignment="1" applyProtection="1">
      <alignment vertical="center" wrapText="1"/>
      <protection hidden="1"/>
    </xf>
    <xf numFmtId="0" fontId="35" fillId="0" borderId="93" xfId="53" applyNumberFormat="1" applyFont="1" applyBorder="1" applyAlignment="1">
      <alignment horizontal="center" vertical="center" wrapText="1"/>
    </xf>
    <xf numFmtId="0" fontId="23" fillId="0" borderId="94" xfId="53" applyFont="1" applyBorder="1" applyAlignment="1">
      <alignment horizontal="center" vertical="center" wrapText="1"/>
    </xf>
    <xf numFmtId="0" fontId="37" fillId="0" borderId="96" xfId="53" applyNumberFormat="1" applyFont="1" applyBorder="1" applyAlignment="1">
      <alignment horizontal="center" vertical="center" wrapText="1"/>
    </xf>
    <xf numFmtId="0" fontId="52" fillId="0" borderId="0" xfId="53" applyFont="1" applyBorder="1" applyAlignment="1">
      <alignment horizontal="center" vertical="center" wrapText="1"/>
    </xf>
    <xf numFmtId="0" fontId="73" fillId="0" borderId="96" xfId="55" applyNumberFormat="1" applyFont="1" applyBorder="1" applyAlignment="1">
      <alignment horizontal="left" vertical="center" wrapText="1"/>
    </xf>
    <xf numFmtId="0" fontId="73" fillId="0" borderId="0" xfId="55" applyNumberFormat="1" applyFont="1" applyBorder="1" applyAlignment="1">
      <alignment horizontal="left" vertical="center" wrapText="1"/>
    </xf>
    <xf numFmtId="0" fontId="73" fillId="0" borderId="97" xfId="55" applyNumberFormat="1" applyFont="1" applyBorder="1" applyAlignment="1">
      <alignment horizontal="left" vertical="center" wrapText="1"/>
    </xf>
    <xf numFmtId="0" fontId="31" fillId="25" borderId="136" xfId="55" applyNumberFormat="1" applyFont="1" applyFill="1" applyBorder="1" applyAlignment="1" applyProtection="1">
      <alignment horizontal="left" vertical="center" indent="1"/>
      <protection locked="0"/>
    </xf>
    <xf numFmtId="0" fontId="31" fillId="25" borderId="136" xfId="55" applyNumberFormat="1" applyFont="1" applyFill="1" applyBorder="1" applyAlignment="1" applyProtection="1">
      <alignment horizontal="left" vertical="center"/>
      <protection locked="0"/>
    </xf>
    <xf numFmtId="0" fontId="23" fillId="26" borderId="96" xfId="55" applyNumberFormat="1" applyFont="1" applyFill="1" applyBorder="1" applyAlignment="1">
      <alignment horizontal="left" vertical="top" wrapText="1"/>
    </xf>
    <xf numFmtId="0" fontId="23" fillId="26" borderId="0" xfId="55" applyFont="1" applyFill="1" applyBorder="1" applyAlignment="1">
      <alignment vertical="top"/>
    </xf>
    <xf numFmtId="0" fontId="23" fillId="26" borderId="64" xfId="55" applyFont="1" applyFill="1" applyBorder="1" applyAlignment="1">
      <alignment vertical="top"/>
    </xf>
    <xf numFmtId="164" fontId="31" fillId="25" borderId="146" xfId="55" applyNumberFormat="1" applyFont="1" applyFill="1" applyBorder="1" applyAlignment="1" applyProtection="1">
      <alignment horizontal="left" vertical="center" indent="1"/>
      <protection locked="0"/>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xf numFmtId="0" fontId="63" fillId="23" borderId="0" xfId="0" applyFont="1" applyFill="1" applyBorder="1" applyAlignment="1">
      <alignment horizontal="center"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63" fillId="0" borderId="116"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cellXfs>
  <cellStyles count="57">
    <cellStyle name="Hyperlink" xfId="1" builtinId="8"/>
    <cellStyle name="Hyperlink 2" xfId="56"/>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52"/>
    <cellStyle name="Normal 2 2" xfId="55"/>
    <cellStyle name="Normal 20" xfId="19"/>
    <cellStyle name="Normal 21" xfId="20"/>
    <cellStyle name="Normal 22" xfId="21"/>
    <cellStyle name="Normal 23" xfId="22"/>
    <cellStyle name="Normal 24" xfId="23"/>
    <cellStyle name="Normal 25" xfId="24"/>
    <cellStyle name="Normal 26" xfId="25"/>
    <cellStyle name="Normal 27" xfId="26"/>
    <cellStyle name="Normal 28" xfId="27"/>
    <cellStyle name="Normal 29" xfId="28"/>
    <cellStyle name="Normal 3" xfId="2"/>
    <cellStyle name="Normal 30" xfId="29"/>
    <cellStyle name="Normal 31" xfId="30"/>
    <cellStyle name="Normal 32" xfId="31"/>
    <cellStyle name="Normal 33" xfId="32"/>
    <cellStyle name="Normal 34" xfId="33"/>
    <cellStyle name="Normal 35" xfId="34"/>
    <cellStyle name="Normal 36" xfId="35"/>
    <cellStyle name="Normal 37" xfId="36"/>
    <cellStyle name="Normal 38" xfId="37"/>
    <cellStyle name="Normal 39" xfId="38"/>
    <cellStyle name="Normal 4" xfId="3"/>
    <cellStyle name="Normal 40" xfId="39"/>
    <cellStyle name="Normal 41" xfId="40"/>
    <cellStyle name="Normal 42" xfId="41"/>
    <cellStyle name="Normal 43" xfId="42"/>
    <cellStyle name="Normal 44" xfId="43"/>
    <cellStyle name="Normal 45" xfId="44"/>
    <cellStyle name="Normal 46" xfId="45"/>
    <cellStyle name="Normal 47" xfId="46"/>
    <cellStyle name="Normal 48" xfId="47"/>
    <cellStyle name="Normal 49" xfId="48"/>
    <cellStyle name="Normal 5" xfId="4"/>
    <cellStyle name="Normal 50" xfId="49"/>
    <cellStyle name="Normal 51" xfId="50"/>
    <cellStyle name="Normal 52" xfId="51"/>
    <cellStyle name="Normal 53" xfId="53"/>
    <cellStyle name="Normal 6" xfId="5"/>
    <cellStyle name="Normal 6 2" xfId="54"/>
    <cellStyle name="Normal 7" xfId="6"/>
    <cellStyle name="Normal 8" xfId="7"/>
    <cellStyle name="Normal 9"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0"/>
      <color rgb="FFFF0000"/>
      <color rgb="FFFFFF70"/>
      <color rgb="FFC0C0C0"/>
      <color rgb="FFFFCC99"/>
      <color rgb="FFFFC0C0"/>
      <color rgb="FFA6CAF0"/>
      <color rgb="FFFFFFCC"/>
      <color rgb="FFCCFFCC"/>
      <color rgb="FFFF3300"/>
    </mruColors>
  </colors>
  <extLst>
    <ext xmlns:x14="http://schemas.microsoft.com/office/spreadsheetml/2009/9/main" uri="{EB79DEF2-80B8-43e5-95BD-54CBDDF9020C}">
      <x14:slicerStyles defaultSlicerStyle="SlicerStyleLight1"/>
    </ext>
    <ext uri="{9260A510-F301-46a8-8635-F512D64BE5F5}">
      <x15:timelineStyles xmlns:x15="http://schemas.microsoft.com/office/spreadsheetml/2010/11/main"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and ending</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notice of said hearing was given at least thirty days prior thereto as required by law, and all other legal requirements have been complied with;</a:t>
          </a:r>
        </a:p>
        <a:p>
          <a:pPr lvl="0">
            <a:defRPr sz="1000" b="0"/>
          </a:pPr>
          <a:endParaRPr lang="en-US" sz="900" b="0" i="1">
            <a:solidFill>
              <a:srgbClr val="000000"/>
            </a:solidFill>
            <a:latin typeface="Arial"/>
            <a:cs typeface="Arial"/>
          </a:endParaRPr>
        </a:p>
        <a:p>
          <a:pPr lvl="0">
            <a:defRPr sz="1000" b="0"/>
          </a:pPr>
          <a:r>
            <a:rPr lang="en-US" sz="900" b="0" i="1">
              <a:solidFill>
                <a:srgbClr val="000000"/>
              </a:solidFill>
              <a:latin typeface="+mn-lt"/>
              <a:cs typeface="Arial"/>
            </a:rPr>
            <a:t>            NOW, THEREFORE, Be it resolved by the Board of Education of said district as follows:   </a:t>
          </a:r>
        </a:p>
        <a:p>
          <a:pPr lvl="0">
            <a:defRPr sz="1000" b="0"/>
          </a:pPr>
          <a:endParaRPr lang="en-US" sz="900" b="0" i="1">
            <a:solidFill>
              <a:srgbClr val="000000"/>
            </a:solidFill>
            <a:latin typeface="+mn-lt"/>
            <a:cs typeface="Arial"/>
          </a:endParaRPr>
        </a:p>
        <a:p>
          <a:pPr lvl="0">
            <a:defRPr sz="1000" b="0"/>
          </a:pPr>
          <a:r>
            <a:rPr lang="en-US" sz="900" b="0" i="1">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Section 2: That the following budget containing an estimate of amounts available in each Fund, separately, and expenditures from each be </a:t>
          </a:r>
        </a:p>
        <a:p>
          <a:pPr lvl="0">
            <a:defRPr sz="1000" b="0"/>
          </a:pPr>
          <a:r>
            <a:rPr lang="en-US" sz="900" b="0" i="1">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rot="0" vertOverflow="clip" vert="horz" wrap="square" lIns="27432" tIns="22860" rIns="27432" bIns="22860" rtlCol="0" anchor="ctr" upright="1"/>
        <a:lstStyle/>
        <a:p>
          <a:pPr lvl="0" algn="ctr">
            <a:defRPr sz="1000" b="0"/>
          </a:pPr>
          <a:r>
            <a:rPr lang="en-US" sz="900" b="1" i="1">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409575</xdr:colOff>
      <xdr:row>50</xdr:row>
      <xdr:rowOff>142875</xdr:rowOff>
    </xdr:to>
    <xdr:sp macro="" textlink="">
      <xdr:nvSpPr>
        <xdr:cNvPr id="66647"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438150</xdr:colOff>
      <xdr:row>46</xdr:row>
      <xdr:rowOff>47625</xdr:rowOff>
    </xdr:to>
    <xdr:sp macro="" textlink="">
      <xdr:nvSpPr>
        <xdr:cNvPr id="87056"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0</xdr:colOff>
      <xdr:row>0</xdr:row>
      <xdr:rowOff>0</xdr:rowOff>
    </xdr:from>
    <xdr:to>
      <xdr:col>8</xdr:col>
      <xdr:colOff>285750</xdr:colOff>
      <xdr:row>58</xdr:row>
      <xdr:rowOff>9525</xdr:rowOff>
    </xdr:to>
    <xdr:sp macro="" textlink="">
      <xdr:nvSpPr>
        <xdr:cNvPr id="13440"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123825</xdr:colOff>
      <xdr:row>57</xdr:row>
      <xdr:rowOff>95250</xdr:rowOff>
    </xdr:to>
    <xdr:sp macro="" textlink="">
      <xdr:nvSpPr>
        <xdr:cNvPr id="29749"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topLeftCell="A31" zoomScale="115" zoomScaleNormal="115" workbookViewId="0">
      <selection activeCell="N37" sqref="N37"/>
    </sheetView>
  </sheetViews>
  <sheetFormatPr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720" t="s">
        <v>247</v>
      </c>
      <c r="G1" s="1720"/>
      <c r="H1" s="1720"/>
      <c r="I1" s="1720"/>
      <c r="J1" s="1720"/>
      <c r="K1" s="1720"/>
      <c r="L1" s="1720"/>
      <c r="M1" s="1720"/>
    </row>
    <row r="2" spans="1:27" ht="12.75" x14ac:dyDescent="0.2">
      <c r="B2" s="347" t="s">
        <v>938</v>
      </c>
      <c r="C2" s="341" t="s">
        <v>881</v>
      </c>
      <c r="F2" s="1721" t="s">
        <v>89</v>
      </c>
      <c r="G2" s="1721"/>
      <c r="H2" s="1721"/>
      <c r="I2" s="1721"/>
      <c r="J2" s="1721"/>
      <c r="K2" s="1721"/>
      <c r="L2" s="1721"/>
      <c r="M2" s="1721"/>
      <c r="O2" s="342"/>
      <c r="P2" s="342"/>
      <c r="Q2" s="342"/>
      <c r="R2" s="342"/>
    </row>
    <row r="3" spans="1:27" ht="12.2" customHeight="1" x14ac:dyDescent="0.2">
      <c r="B3" s="347"/>
      <c r="C3" s="341" t="s">
        <v>882</v>
      </c>
      <c r="F3" s="1721"/>
      <c r="G3" s="1721"/>
      <c r="H3" s="1721"/>
      <c r="I3" s="1721"/>
      <c r="J3" s="1721"/>
      <c r="K3" s="1721"/>
      <c r="L3" s="1721"/>
      <c r="M3" s="1721"/>
      <c r="N3" s="1724" t="str">
        <f>'DeficitBudgetSum Calc 22'!C7 &amp; " "</f>
        <v xml:space="preserve">Unbalanced budget, however, a deficit reduction plan is not required at this time. </v>
      </c>
      <c r="O3" s="1725"/>
      <c r="P3" s="1725"/>
      <c r="Q3" s="1725"/>
      <c r="R3" s="1726"/>
      <c r="S3" s="344"/>
    </row>
    <row r="4" spans="1:27" ht="12.2" customHeight="1" x14ac:dyDescent="0.2">
      <c r="A4" s="343" t="s">
        <v>516</v>
      </c>
      <c r="B4" s="345"/>
      <c r="C4" s="346"/>
      <c r="F4" s="1722" t="s">
        <v>880</v>
      </c>
      <c r="G4" s="1722"/>
      <c r="H4" s="1722"/>
      <c r="I4" s="1722"/>
      <c r="J4" s="1722"/>
      <c r="K4" s="1722"/>
      <c r="L4" s="1722"/>
      <c r="M4" s="1722"/>
      <c r="N4" s="1727"/>
      <c r="O4" s="1728"/>
      <c r="P4" s="1728"/>
      <c r="Q4" s="1728"/>
      <c r="R4" s="1729"/>
    </row>
    <row r="5" spans="1:27" ht="12.75" customHeight="1" x14ac:dyDescent="0.2">
      <c r="B5" s="347" t="s">
        <v>938</v>
      </c>
      <c r="C5" s="1522" t="s">
        <v>87</v>
      </c>
      <c r="F5" s="1735" t="s">
        <v>846</v>
      </c>
      <c r="G5" s="1736"/>
      <c r="H5" s="1736"/>
      <c r="I5" s="1736"/>
      <c r="J5" s="1736"/>
      <c r="K5" s="1736"/>
      <c r="L5" s="1736"/>
      <c r="M5" s="1736"/>
      <c r="N5" s="1727"/>
      <c r="O5" s="1728"/>
      <c r="P5" s="1728"/>
      <c r="Q5" s="1728"/>
      <c r="R5" s="1729"/>
    </row>
    <row r="6" spans="1:27" ht="12.75" customHeight="1" x14ac:dyDescent="0.2">
      <c r="B6" s="347"/>
      <c r="C6" s="1522" t="s">
        <v>270</v>
      </c>
      <c r="M6" s="349"/>
      <c r="N6" s="1727"/>
      <c r="O6" s="1728"/>
      <c r="P6" s="1728"/>
      <c r="Q6" s="1728"/>
      <c r="R6" s="1729"/>
    </row>
    <row r="7" spans="1:27" ht="3.75" customHeight="1" x14ac:dyDescent="0.2">
      <c r="B7" s="350"/>
      <c r="C7" s="348"/>
      <c r="M7" s="349"/>
      <c r="N7" s="1727"/>
      <c r="O7" s="1728"/>
      <c r="P7" s="1728"/>
      <c r="Q7" s="1728"/>
      <c r="R7" s="1729"/>
    </row>
    <row r="8" spans="1:27" ht="8.25" customHeight="1" x14ac:dyDescent="0.2">
      <c r="B8" s="350"/>
      <c r="C8" s="351"/>
      <c r="D8" s="351"/>
      <c r="E8" s="351"/>
      <c r="F8" s="351"/>
      <c r="G8" s="351"/>
      <c r="H8" s="351"/>
      <c r="I8" s="351"/>
      <c r="J8" s="352"/>
      <c r="K8" s="352"/>
      <c r="L8" s="352"/>
      <c r="M8" s="349"/>
      <c r="N8" s="1727"/>
      <c r="O8" s="1728"/>
      <c r="P8" s="1728"/>
      <c r="Q8" s="1728"/>
      <c r="R8" s="1729"/>
    </row>
    <row r="9" spans="1:27" ht="5.25" customHeight="1" x14ac:dyDescent="0.2">
      <c r="B9" s="345"/>
      <c r="C9" s="351"/>
      <c r="D9" s="351"/>
      <c r="E9" s="351"/>
      <c r="F9" s="351"/>
      <c r="G9" s="351"/>
      <c r="H9" s="351"/>
      <c r="I9" s="351"/>
      <c r="L9" s="349"/>
      <c r="M9" s="349"/>
      <c r="N9" s="1727"/>
      <c r="O9" s="1728"/>
      <c r="P9" s="1728"/>
      <c r="Q9" s="1728"/>
      <c r="R9" s="1729"/>
      <c r="S9" s="353"/>
      <c r="T9" s="353"/>
      <c r="U9" s="353"/>
      <c r="V9" s="353"/>
      <c r="W9" s="353"/>
      <c r="X9" s="353"/>
      <c r="Y9" s="353"/>
      <c r="Z9" s="353"/>
      <c r="AA9" s="353"/>
    </row>
    <row r="10" spans="1:27" ht="13.5" customHeight="1" x14ac:dyDescent="0.2">
      <c r="B10" s="350"/>
      <c r="C10" s="354" t="s">
        <v>233</v>
      </c>
      <c r="F10" s="355"/>
      <c r="G10" s="1737"/>
      <c r="H10" s="1723"/>
      <c r="I10" s="1723"/>
      <c r="J10" s="356"/>
      <c r="K10" s="356"/>
      <c r="L10" s="356"/>
      <c r="M10" s="349"/>
      <c r="N10" s="1727"/>
      <c r="O10" s="1728"/>
      <c r="P10" s="1728"/>
      <c r="Q10" s="1728"/>
      <c r="R10" s="1729"/>
    </row>
    <row r="11" spans="1:27" ht="9.75" customHeight="1" x14ac:dyDescent="0.2">
      <c r="F11" s="357"/>
      <c r="G11" s="1744" t="s">
        <v>573</v>
      </c>
      <c r="H11" s="1744"/>
      <c r="I11" s="1744"/>
      <c r="J11" s="358"/>
      <c r="K11" s="358"/>
      <c r="L11" s="349"/>
      <c r="M11" s="349"/>
      <c r="N11" s="1727"/>
      <c r="O11" s="1728"/>
      <c r="P11" s="1728"/>
      <c r="Q11" s="1728"/>
      <c r="R11" s="1729"/>
    </row>
    <row r="12" spans="1:27" ht="7.5" customHeight="1" x14ac:dyDescent="0.2">
      <c r="F12" s="357"/>
      <c r="G12" s="359"/>
      <c r="H12" s="359"/>
      <c r="I12" s="359"/>
      <c r="J12" s="358"/>
      <c r="K12" s="358"/>
      <c r="L12" s="349"/>
      <c r="M12" s="349"/>
      <c r="N12" s="1727"/>
      <c r="O12" s="1728"/>
      <c r="P12" s="1728"/>
      <c r="Q12" s="1728"/>
      <c r="R12" s="1729"/>
    </row>
    <row r="13" spans="1:27" ht="13.5" customHeight="1" x14ac:dyDescent="0.2">
      <c r="C13" s="354" t="s">
        <v>271</v>
      </c>
      <c r="D13" s="360"/>
      <c r="E13" s="361"/>
      <c r="F13" s="361"/>
      <c r="G13" s="1733" t="s">
        <v>939</v>
      </c>
      <c r="H13" s="1733"/>
      <c r="I13" s="1733"/>
      <c r="J13" s="1733"/>
      <c r="K13" s="1733"/>
      <c r="L13" s="1733"/>
      <c r="M13" s="349"/>
      <c r="N13" s="1730"/>
      <c r="O13" s="1731"/>
      <c r="P13" s="1731"/>
      <c r="Q13" s="1731"/>
      <c r="R13" s="1732"/>
      <c r="W13" s="1580"/>
    </row>
    <row r="14" spans="1:27" ht="13.5" customHeight="1" x14ac:dyDescent="0.2">
      <c r="C14" s="362" t="s">
        <v>272</v>
      </c>
      <c r="D14" s="363"/>
      <c r="E14" s="364"/>
      <c r="F14" s="364"/>
      <c r="G14" s="1734" t="s">
        <v>940</v>
      </c>
      <c r="H14" s="1734"/>
      <c r="I14" s="1734"/>
      <c r="J14" s="1734"/>
      <c r="K14" s="1734"/>
      <c r="L14" s="1734"/>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53" t="s">
        <v>847</v>
      </c>
      <c r="B16" s="1753"/>
      <c r="C16" s="1753"/>
      <c r="D16" s="1753"/>
      <c r="E16" s="1753"/>
      <c r="F16" s="1753"/>
      <c r="G16" s="1753"/>
      <c r="H16" s="1753"/>
      <c r="I16" s="1753"/>
      <c r="J16" s="1753"/>
      <c r="K16" s="1753"/>
      <c r="L16" s="1753"/>
      <c r="M16" s="1753"/>
      <c r="N16" s="1753"/>
      <c r="O16" s="1753"/>
      <c r="P16" s="1753"/>
      <c r="Q16" s="1753"/>
      <c r="R16" s="1753"/>
    </row>
    <row r="17" spans="1:18" ht="12.75" customHeight="1" x14ac:dyDescent="0.2">
      <c r="A17" s="1753"/>
      <c r="B17" s="1753"/>
      <c r="C17" s="1753"/>
      <c r="D17" s="1753"/>
      <c r="E17" s="1753"/>
      <c r="F17" s="1753"/>
      <c r="G17" s="1753"/>
      <c r="H17" s="1753"/>
      <c r="I17" s="1753"/>
      <c r="J17" s="1753"/>
      <c r="K17" s="1753"/>
      <c r="L17" s="1753"/>
      <c r="M17" s="1753"/>
      <c r="N17" s="1753"/>
      <c r="O17" s="1753"/>
      <c r="P17" s="1753"/>
      <c r="Q17" s="1753"/>
      <c r="R17" s="1753"/>
    </row>
    <row r="18" spans="1:18" ht="2.25" hidden="1" customHeight="1" x14ac:dyDescent="0.2">
      <c r="A18" s="1753"/>
      <c r="B18" s="1753"/>
      <c r="C18" s="1753"/>
      <c r="D18" s="1753"/>
      <c r="E18" s="1753"/>
      <c r="F18" s="1753"/>
      <c r="G18" s="1753"/>
      <c r="H18" s="1753"/>
      <c r="I18" s="1753"/>
      <c r="J18" s="1753"/>
      <c r="K18" s="1753"/>
      <c r="L18" s="1753"/>
      <c r="M18" s="1753"/>
      <c r="N18" s="1753"/>
      <c r="O18" s="1753"/>
      <c r="P18" s="1753"/>
      <c r="Q18" s="1753"/>
      <c r="R18" s="1753"/>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747" t="str">
        <f>G13</f>
        <v>GARDNER COMM. CONS. SCHOOL DIST. 72C</v>
      </c>
      <c r="E24" s="1747"/>
      <c r="F24" s="1747"/>
      <c r="G24" s="1747"/>
      <c r="H24" s="1747"/>
      <c r="I24" s="1748"/>
      <c r="J24" s="1748"/>
      <c r="K24" s="377" t="s">
        <v>340</v>
      </c>
      <c r="L24" s="378"/>
      <c r="M24" s="1723" t="s">
        <v>941</v>
      </c>
      <c r="N24" s="1723"/>
      <c r="O24" s="1723"/>
      <c r="P24" s="1723"/>
      <c r="Q24" s="341" t="s">
        <v>430</v>
      </c>
    </row>
    <row r="25" spans="1:18" ht="15" x14ac:dyDescent="0.25">
      <c r="G25" s="379"/>
      <c r="H25" s="1746">
        <v>44013</v>
      </c>
      <c r="I25" s="1746"/>
      <c r="J25" s="1746"/>
      <c r="K25" s="379"/>
      <c r="L25" s="352"/>
      <c r="M25" s="1751">
        <v>44377</v>
      </c>
      <c r="N25" s="1752"/>
      <c r="O25" s="1752"/>
      <c r="P25" s="1752"/>
      <c r="Q25" s="341" t="s">
        <v>431</v>
      </c>
    </row>
    <row r="26" spans="1:18" ht="6.75" customHeight="1" x14ac:dyDescent="0.25">
      <c r="G26" s="379"/>
      <c r="H26" s="380"/>
      <c r="I26" s="380"/>
      <c r="J26" s="380"/>
      <c r="K26" s="379"/>
      <c r="L26" s="352"/>
      <c r="M26" s="381"/>
      <c r="N26" s="381"/>
      <c r="O26" s="381"/>
      <c r="P26" s="382"/>
    </row>
    <row r="27" spans="1:18" ht="12.75" x14ac:dyDescent="0.2">
      <c r="G27" s="1755" t="str">
        <f>D24</f>
        <v>GARDNER COMM. CONS. SCHOOL DIST. 72C</v>
      </c>
      <c r="H27" s="1755"/>
      <c r="I27" s="1755"/>
      <c r="J27" s="1755"/>
      <c r="K27" s="1755"/>
      <c r="L27" s="1755"/>
      <c r="M27" s="1755"/>
      <c r="N27" s="1755"/>
      <c r="O27" s="1755"/>
      <c r="P27" s="1755"/>
      <c r="Q27" s="341" t="s">
        <v>236</v>
      </c>
    </row>
    <row r="28" spans="1:18" ht="12.75" x14ac:dyDescent="0.2">
      <c r="A28" s="407" t="s">
        <v>741</v>
      </c>
      <c r="D28" s="1749" t="str">
        <f>M24</f>
        <v>GRUNDY</v>
      </c>
      <c r="E28" s="1750"/>
      <c r="F28" s="1750"/>
      <c r="G28" s="341" t="s">
        <v>430</v>
      </c>
    </row>
    <row r="29" spans="1:18" ht="6" customHeight="1" x14ac:dyDescent="0.2"/>
    <row r="30" spans="1:18" ht="12" x14ac:dyDescent="0.2"/>
    <row r="31" spans="1:18" ht="12.75" x14ac:dyDescent="0.2">
      <c r="I31" s="352"/>
      <c r="J31" s="378"/>
      <c r="K31" s="1579">
        <v>17</v>
      </c>
      <c r="L31" s="383" t="s">
        <v>279</v>
      </c>
      <c r="M31" s="1745" t="s">
        <v>942</v>
      </c>
      <c r="N31" s="1745"/>
      <c r="O31" s="341" t="s">
        <v>436</v>
      </c>
      <c r="P31" s="384" t="s">
        <v>943</v>
      </c>
      <c r="Q31" s="341" t="s">
        <v>430</v>
      </c>
    </row>
    <row r="32" spans="1:18" ht="68.25" customHeight="1" x14ac:dyDescent="0.2"/>
    <row r="33" spans="3:16" ht="12.75" customHeight="1" x14ac:dyDescent="0.25">
      <c r="D33" s="1746">
        <f>H25</f>
        <v>44013</v>
      </c>
      <c r="E33" s="1746"/>
      <c r="F33" s="1746"/>
      <c r="G33" s="385"/>
      <c r="H33" s="352"/>
      <c r="I33" s="1746">
        <f>M25</f>
        <v>44377</v>
      </c>
      <c r="J33" s="1746"/>
      <c r="K33" s="1746"/>
      <c r="L33" s="386" t="s">
        <v>431</v>
      </c>
      <c r="M33" s="387"/>
    </row>
    <row r="34" spans="3:16" ht="7.5" customHeight="1" x14ac:dyDescent="0.2"/>
    <row r="35" spans="3:16" ht="58.5" customHeight="1" x14ac:dyDescent="0.2"/>
    <row r="36" spans="3:16" ht="14.1" customHeight="1" x14ac:dyDescent="0.2">
      <c r="O36" s="1754" t="s">
        <v>993</v>
      </c>
      <c r="P36" s="1754"/>
    </row>
    <row r="37" spans="3:16" ht="15.6" customHeight="1" x14ac:dyDescent="0.2">
      <c r="C37" s="352"/>
      <c r="D37" s="1745" t="s">
        <v>991</v>
      </c>
      <c r="E37" s="1745"/>
      <c r="F37" s="388"/>
      <c r="G37" s="384" t="s">
        <v>992</v>
      </c>
      <c r="H37" s="352"/>
      <c r="I37" s="352"/>
      <c r="J37" s="378"/>
      <c r="K37" s="1579">
        <v>6</v>
      </c>
      <c r="L37" s="388"/>
      <c r="M37" s="389"/>
      <c r="N37" s="1579">
        <v>0</v>
      </c>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738" t="s">
        <v>739</v>
      </c>
      <c r="E41" s="1739"/>
      <c r="F41" s="1739"/>
      <c r="G41" s="1739"/>
      <c r="H41" s="1739"/>
      <c r="I41" s="1740"/>
      <c r="J41" s="1738" t="s">
        <v>740</v>
      </c>
      <c r="K41" s="1739"/>
      <c r="L41" s="1739"/>
      <c r="M41" s="1739"/>
      <c r="N41" s="1739"/>
      <c r="O41" s="1740"/>
    </row>
    <row r="42" spans="3:16" ht="18" customHeight="1" x14ac:dyDescent="0.2">
      <c r="D42" s="1741" t="s">
        <v>994</v>
      </c>
      <c r="E42" s="1742"/>
      <c r="F42" s="1742"/>
      <c r="G42" s="1742"/>
      <c r="H42" s="1742"/>
      <c r="I42" s="1743"/>
      <c r="J42" s="1741"/>
      <c r="K42" s="1742"/>
      <c r="L42" s="1742"/>
      <c r="M42" s="1742"/>
      <c r="N42" s="1742"/>
      <c r="O42" s="1743"/>
    </row>
    <row r="43" spans="3:16" ht="18" customHeight="1" x14ac:dyDescent="0.2">
      <c r="D43" s="1741" t="s">
        <v>995</v>
      </c>
      <c r="E43" s="1742"/>
      <c r="F43" s="1742"/>
      <c r="G43" s="1742"/>
      <c r="H43" s="1742"/>
      <c r="I43" s="1743"/>
      <c r="J43" s="1741"/>
      <c r="K43" s="1742"/>
      <c r="L43" s="1742"/>
      <c r="M43" s="1742"/>
      <c r="N43" s="1742"/>
      <c r="O43" s="1743"/>
    </row>
    <row r="44" spans="3:16" ht="18" customHeight="1" x14ac:dyDescent="0.2">
      <c r="D44" s="1741" t="s">
        <v>996</v>
      </c>
      <c r="E44" s="1742"/>
      <c r="F44" s="1742"/>
      <c r="G44" s="1742"/>
      <c r="H44" s="1742"/>
      <c r="I44" s="1743"/>
      <c r="J44" s="1741"/>
      <c r="K44" s="1742"/>
      <c r="L44" s="1742"/>
      <c r="M44" s="1742"/>
      <c r="N44" s="1742"/>
      <c r="O44" s="1743"/>
    </row>
    <row r="45" spans="3:16" ht="18" customHeight="1" x14ac:dyDescent="0.2">
      <c r="D45" s="1741" t="s">
        <v>997</v>
      </c>
      <c r="E45" s="1742"/>
      <c r="F45" s="1742"/>
      <c r="G45" s="1742"/>
      <c r="H45" s="1742"/>
      <c r="I45" s="1743"/>
      <c r="J45" s="1741"/>
      <c r="K45" s="1742"/>
      <c r="L45" s="1742"/>
      <c r="M45" s="1742"/>
      <c r="N45" s="1742"/>
      <c r="O45" s="1743"/>
    </row>
    <row r="46" spans="3:16" ht="18" customHeight="1" x14ac:dyDescent="0.2">
      <c r="D46" s="1741" t="s">
        <v>998</v>
      </c>
      <c r="E46" s="1742"/>
      <c r="F46" s="1742"/>
      <c r="G46" s="1742"/>
      <c r="H46" s="1742"/>
      <c r="I46" s="1743"/>
      <c r="J46" s="1741"/>
      <c r="K46" s="1742"/>
      <c r="L46" s="1742"/>
      <c r="M46" s="1742"/>
      <c r="N46" s="1742"/>
      <c r="O46" s="1743"/>
    </row>
    <row r="47" spans="3:16" ht="18" customHeight="1" x14ac:dyDescent="0.2">
      <c r="D47" s="1741" t="s">
        <v>999</v>
      </c>
      <c r="E47" s="1742"/>
      <c r="F47" s="1742"/>
      <c r="G47" s="1742"/>
      <c r="H47" s="1742"/>
      <c r="I47" s="1743"/>
      <c r="J47" s="1741"/>
      <c r="K47" s="1742"/>
      <c r="L47" s="1742"/>
      <c r="M47" s="1742"/>
      <c r="N47" s="1742"/>
      <c r="O47" s="1743"/>
    </row>
    <row r="48" spans="3:16" ht="18" customHeight="1" x14ac:dyDescent="0.2">
      <c r="D48" s="1741"/>
      <c r="E48" s="1742"/>
      <c r="F48" s="1742"/>
      <c r="G48" s="1742"/>
      <c r="H48" s="1742"/>
      <c r="I48" s="1743"/>
      <c r="J48" s="1741"/>
      <c r="K48" s="1742"/>
      <c r="L48" s="1742"/>
      <c r="M48" s="1742"/>
      <c r="N48" s="1742"/>
      <c r="O48" s="1743"/>
    </row>
    <row r="49" spans="1:21" ht="18" customHeight="1" x14ac:dyDescent="0.2">
      <c r="D49" s="1741"/>
      <c r="E49" s="1742"/>
      <c r="F49" s="1742"/>
      <c r="G49" s="1742"/>
      <c r="H49" s="1742"/>
      <c r="I49" s="1743"/>
      <c r="J49" s="1741"/>
      <c r="K49" s="1742"/>
      <c r="L49" s="1742"/>
      <c r="M49" s="1742"/>
      <c r="N49" s="1742"/>
      <c r="O49" s="1743"/>
      <c r="U49" s="1580"/>
    </row>
    <row r="50" spans="1:21" ht="18" customHeight="1" x14ac:dyDescent="0.2">
      <c r="D50" s="1741"/>
      <c r="E50" s="1742"/>
      <c r="F50" s="1742"/>
      <c r="G50" s="1742"/>
      <c r="H50" s="1742"/>
      <c r="I50" s="1743"/>
      <c r="J50" s="1741"/>
      <c r="K50" s="1742"/>
      <c r="L50" s="1742"/>
      <c r="M50" s="1742"/>
      <c r="N50" s="1742"/>
      <c r="O50" s="1743"/>
    </row>
    <row r="51" spans="1:21" ht="18" customHeight="1" x14ac:dyDescent="0.2">
      <c r="D51" s="1758"/>
      <c r="E51" s="1759"/>
      <c r="F51" s="1759"/>
      <c r="G51" s="1759"/>
      <c r="H51" s="1759"/>
      <c r="I51" s="1760"/>
      <c r="J51" s="1758"/>
      <c r="K51" s="1759"/>
      <c r="L51" s="1759"/>
      <c r="M51" s="1759"/>
      <c r="N51" s="1759"/>
      <c r="O51" s="1760"/>
    </row>
    <row r="52" spans="1:21" ht="6" customHeight="1" x14ac:dyDescent="0.2">
      <c r="D52" s="352"/>
      <c r="E52" s="352"/>
      <c r="F52" s="352"/>
      <c r="G52" s="352"/>
      <c r="H52" s="352"/>
      <c r="I52" s="352"/>
      <c r="J52" s="352"/>
      <c r="K52" s="352"/>
      <c r="L52" s="352"/>
      <c r="M52" s="352"/>
      <c r="N52" s="352"/>
      <c r="O52" s="352"/>
    </row>
    <row r="53" spans="1:21" ht="12.75" x14ac:dyDescent="0.2">
      <c r="B53" s="394"/>
      <c r="C53" s="395" t="s">
        <v>572</v>
      </c>
      <c r="D53" s="1756" t="s">
        <v>344</v>
      </c>
      <c r="E53" s="1757"/>
      <c r="F53" s="1757"/>
      <c r="G53" s="1757"/>
      <c r="H53" s="1757"/>
      <c r="I53" s="1757"/>
      <c r="J53" s="1757"/>
      <c r="K53" s="1757"/>
      <c r="L53" s="1757"/>
      <c r="M53" s="1757"/>
      <c r="N53" s="1757"/>
      <c r="O53" s="1757"/>
    </row>
    <row r="54" spans="1:21" ht="12.75" x14ac:dyDescent="0.2">
      <c r="B54" s="394"/>
      <c r="C54" s="395" t="s">
        <v>701</v>
      </c>
      <c r="D54" s="408" t="s">
        <v>702</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158</v>
      </c>
      <c r="D56" s="398" t="s">
        <v>157</v>
      </c>
      <c r="E56" s="399"/>
      <c r="F56" s="399"/>
      <c r="G56" s="398"/>
      <c r="H56" s="398"/>
      <c r="I56" s="398"/>
      <c r="J56" s="398"/>
      <c r="K56" s="398"/>
      <c r="L56" s="398"/>
      <c r="M56" s="398"/>
      <c r="N56" s="398"/>
      <c r="O56" s="398"/>
    </row>
    <row r="57" spans="1:21" ht="12" x14ac:dyDescent="0.2">
      <c r="A57" s="400"/>
      <c r="C57" s="399"/>
      <c r="D57" s="398" t="s">
        <v>160</v>
      </c>
      <c r="E57" s="399"/>
      <c r="F57" s="398"/>
      <c r="G57" s="398"/>
      <c r="H57" s="398"/>
      <c r="I57" s="398"/>
      <c r="J57" s="398"/>
      <c r="K57" s="398"/>
      <c r="L57" s="398"/>
      <c r="M57" s="398"/>
      <c r="N57" s="398"/>
      <c r="O57" s="398"/>
    </row>
    <row r="58" spans="1:21" ht="12" x14ac:dyDescent="0.2">
      <c r="C58" s="401" t="s">
        <v>159</v>
      </c>
      <c r="D58" s="399" t="s">
        <v>661</v>
      </c>
      <c r="E58" s="399"/>
      <c r="F58" s="399"/>
      <c r="G58" s="399"/>
      <c r="H58" s="399"/>
      <c r="I58" s="399"/>
      <c r="J58" s="399"/>
      <c r="K58" s="399"/>
      <c r="L58" s="399"/>
      <c r="M58" s="399"/>
      <c r="N58" s="399"/>
      <c r="O58" s="399"/>
    </row>
    <row r="59" spans="1:21" ht="12" x14ac:dyDescent="0.2">
      <c r="C59" s="399"/>
      <c r="D59" s="399" t="s">
        <v>843</v>
      </c>
      <c r="E59" s="399"/>
      <c r="F59" s="399"/>
      <c r="G59" s="399"/>
      <c r="H59" s="399"/>
      <c r="I59" s="399"/>
      <c r="L59" s="1481" t="s">
        <v>714</v>
      </c>
      <c r="M59" s="1481"/>
      <c r="N59" s="1481"/>
      <c r="O59" s="1481"/>
      <c r="P59" s="1481"/>
    </row>
    <row r="60" spans="1:21" ht="12" x14ac:dyDescent="0.2">
      <c r="A60" s="352"/>
      <c r="B60" s="402"/>
      <c r="C60" s="403"/>
      <c r="D60" s="1483" t="s">
        <v>844</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935</v>
      </c>
      <c r="E63" s="399" t="s">
        <v>883</v>
      </c>
    </row>
    <row r="64" spans="1:21" ht="12" x14ac:dyDescent="0.2">
      <c r="C64" s="405" t="str">
        <f>G13</f>
        <v>GARDNER COMM. CONS. SCHOOL DIST. 72C</v>
      </c>
    </row>
    <row r="65" spans="3:3" ht="12" x14ac:dyDescent="0.2">
      <c r="C65" s="406" t="str">
        <f>G14</f>
        <v>24032072C</v>
      </c>
    </row>
  </sheetData>
  <sheetProtection sheet="1" objects="1" scenarios="1" formatCells="0" formatColumns="0" formatRows="0" insertColumns="0" insertRows="0" insertHyperlinks="0" deleteColumns="0" deleteRows="0" sort="0" autoFilter="0" pivotTables="0"/>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hyperlinks>
  <pageMargins left="0.22" right="0.18" top="0.28000000000000003" bottom="0.23" header="0" footer="0.25"/>
  <pageSetup scale="95" fitToHeight="0"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topLeftCell="A55" zoomScaleNormal="100" workbookViewId="0">
      <selection activeCell="L49" sqref="L49"/>
    </sheetView>
  </sheetViews>
  <sheetFormatPr defaultRowHeight="15" x14ac:dyDescent="0.25"/>
  <cols>
    <col min="1" max="1" width="3.28515625" style="1586" customWidth="1"/>
    <col min="2" max="2" width="3.140625" style="1586" customWidth="1"/>
    <col min="3" max="3" width="41.140625" style="1586" customWidth="1"/>
    <col min="4" max="4" width="9.140625" style="1586"/>
    <col min="5" max="5" width="10.7109375" style="1586" customWidth="1"/>
    <col min="6" max="6" width="11.42578125" style="1586" customWidth="1"/>
    <col min="7" max="7" width="11.140625" style="1586" customWidth="1"/>
    <col min="8" max="8" width="9.85546875" style="1586" customWidth="1"/>
    <col min="9" max="9" width="11.42578125" style="1586" customWidth="1"/>
    <col min="10" max="10" width="11.7109375" style="1586" customWidth="1"/>
    <col min="11" max="11" width="10.28515625" style="1586" customWidth="1"/>
    <col min="12" max="13" width="11.5703125" style="1586" customWidth="1"/>
    <col min="14" max="14" width="16.5703125" style="1586" customWidth="1"/>
    <col min="15" max="16384" width="9.140625" style="1586"/>
  </cols>
  <sheetData>
    <row r="1" spans="1:14" x14ac:dyDescent="0.25">
      <c r="A1" s="1887" t="s">
        <v>921</v>
      </c>
      <c r="B1" s="1888"/>
      <c r="C1" s="1888"/>
      <c r="D1" s="1888"/>
      <c r="E1" s="1888"/>
      <c r="F1" s="1888"/>
      <c r="G1" s="1888"/>
      <c r="H1" s="1888"/>
      <c r="I1" s="1888"/>
      <c r="J1" s="1888"/>
      <c r="K1" s="1888"/>
      <c r="L1" s="1719"/>
      <c r="M1" s="1718"/>
      <c r="N1" s="1717"/>
    </row>
    <row r="2" spans="1:14" x14ac:dyDescent="0.25">
      <c r="A2" s="1889" t="s">
        <v>461</v>
      </c>
      <c r="B2" s="1890"/>
      <c r="C2" s="1890"/>
      <c r="D2" s="1890"/>
      <c r="E2" s="1890"/>
      <c r="F2" s="1890"/>
      <c r="G2" s="1890"/>
      <c r="H2" s="1890"/>
      <c r="I2" s="1890"/>
      <c r="J2" s="1890"/>
      <c r="K2" s="1890"/>
      <c r="L2" s="1714"/>
      <c r="M2" s="1633"/>
      <c r="N2" s="1632"/>
    </row>
    <row r="3" spans="1:14" x14ac:dyDescent="0.25">
      <c r="A3" s="1716" t="s">
        <v>983</v>
      </c>
      <c r="B3" s="1633"/>
      <c r="C3" s="1633"/>
      <c r="D3" s="1633"/>
      <c r="E3" s="1633"/>
      <c r="F3" s="1633"/>
      <c r="G3" s="1702"/>
      <c r="H3" s="1633"/>
      <c r="I3" s="1633"/>
      <c r="J3" s="1633"/>
      <c r="K3" s="1633"/>
      <c r="L3" s="1714"/>
      <c r="M3" s="1633"/>
      <c r="N3" s="1632"/>
    </row>
    <row r="4" spans="1:14" x14ac:dyDescent="0.25">
      <c r="A4" s="1715"/>
      <c r="B4" s="1633"/>
      <c r="C4" s="1633"/>
      <c r="D4" s="1633"/>
      <c r="E4" s="1633"/>
      <c r="F4" s="1633"/>
      <c r="G4" s="1702"/>
      <c r="H4" s="1633"/>
      <c r="I4" s="1633"/>
      <c r="J4" s="1633"/>
      <c r="K4" s="1633"/>
      <c r="L4" s="1714"/>
      <c r="M4" s="1633"/>
      <c r="N4" s="1632"/>
    </row>
    <row r="5" spans="1:14" x14ac:dyDescent="0.25">
      <c r="A5" s="1891" t="s">
        <v>982</v>
      </c>
      <c r="B5" s="1892"/>
      <c r="C5" s="1892"/>
      <c r="D5" s="1892"/>
      <c r="E5" s="1892"/>
      <c r="F5" s="1892"/>
      <c r="G5" s="1892"/>
      <c r="H5" s="1892"/>
      <c r="I5" s="1892"/>
      <c r="J5" s="1892"/>
      <c r="K5" s="1892"/>
      <c r="L5" s="1892"/>
      <c r="M5" s="1892"/>
      <c r="N5" s="1893"/>
    </row>
    <row r="6" spans="1:14" x14ac:dyDescent="0.25">
      <c r="A6" s="1713"/>
      <c r="B6" s="1712"/>
      <c r="C6" s="1712"/>
      <c r="D6" s="1712"/>
      <c r="E6" s="1712"/>
      <c r="F6" s="1712"/>
      <c r="G6" s="1712"/>
      <c r="H6" s="1712"/>
      <c r="I6" s="1712"/>
      <c r="J6" s="1712"/>
      <c r="K6" s="1712"/>
      <c r="L6" s="1712"/>
      <c r="M6" s="1712"/>
      <c r="N6" s="1711"/>
    </row>
    <row r="7" spans="1:14" x14ac:dyDescent="0.25">
      <c r="A7" s="1710" t="s">
        <v>981</v>
      </c>
      <c r="B7" s="1633"/>
      <c r="C7" s="1633"/>
      <c r="D7" s="1633"/>
      <c r="E7" s="1633"/>
      <c r="F7" s="1702"/>
      <c r="G7" s="1702"/>
      <c r="H7" s="1633"/>
      <c r="I7" s="1633"/>
      <c r="J7" s="1633"/>
      <c r="K7" s="1633"/>
      <c r="L7" s="1633"/>
      <c r="M7" s="1633"/>
      <c r="N7" s="1632"/>
    </row>
    <row r="8" spans="1:14" x14ac:dyDescent="0.25">
      <c r="A8" s="1709" t="s">
        <v>980</v>
      </c>
      <c r="B8" s="1633"/>
      <c r="C8" s="1633"/>
      <c r="D8" s="1633"/>
      <c r="E8" s="1633"/>
      <c r="F8" s="1702"/>
      <c r="G8" s="1702"/>
      <c r="H8" s="1708" t="s">
        <v>55</v>
      </c>
      <c r="I8" s="1633"/>
      <c r="J8" s="1633"/>
      <c r="K8" s="1633"/>
      <c r="L8" s="1633"/>
      <c r="M8" s="1633"/>
      <c r="N8" s="1632"/>
    </row>
    <row r="9" spans="1:14" x14ac:dyDescent="0.25">
      <c r="A9" s="1707"/>
      <c r="B9" s="1633"/>
      <c r="C9" s="1633"/>
      <c r="D9" s="1633"/>
      <c r="E9" s="1633"/>
      <c r="F9" s="1702"/>
      <c r="G9" s="1702"/>
      <c r="H9" s="1633"/>
      <c r="I9" s="1633"/>
      <c r="J9" s="1633"/>
      <c r="K9" s="1633"/>
      <c r="L9" s="1633"/>
      <c r="M9" s="1633"/>
      <c r="N9" s="1632"/>
    </row>
    <row r="10" spans="1:14" x14ac:dyDescent="0.25">
      <c r="A10" s="1706" t="s">
        <v>475</v>
      </c>
      <c r="B10" s="1705"/>
      <c r="C10" s="1705"/>
      <c r="D10" s="1705"/>
      <c r="E10" s="1704"/>
      <c r="F10" s="1703"/>
      <c r="G10" s="1702"/>
      <c r="H10" s="1633"/>
      <c r="I10" s="1619" t="s">
        <v>248</v>
      </c>
      <c r="J10" s="1894" t="s">
        <v>979</v>
      </c>
      <c r="K10" s="1894"/>
      <c r="L10" s="1895"/>
      <c r="M10" s="1633"/>
      <c r="N10" s="1632"/>
    </row>
    <row r="11" spans="1:14" x14ac:dyDescent="0.25">
      <c r="A11" s="1896" t="s">
        <v>249</v>
      </c>
      <c r="B11" s="1897"/>
      <c r="C11" s="1897"/>
      <c r="D11" s="1897"/>
      <c r="E11" s="1898"/>
      <c r="F11" s="1701"/>
      <c r="G11" s="1633"/>
      <c r="H11" s="1633"/>
      <c r="I11" s="1619" t="s">
        <v>333</v>
      </c>
      <c r="J11" s="1899" t="s">
        <v>940</v>
      </c>
      <c r="K11" s="1899"/>
      <c r="L11" s="1899"/>
      <c r="M11" s="1633"/>
      <c r="N11" s="1632"/>
    </row>
    <row r="12" spans="1:14" x14ac:dyDescent="0.25">
      <c r="A12" s="1700"/>
      <c r="B12" s="1699"/>
      <c r="C12" s="1699"/>
      <c r="D12" s="1699"/>
      <c r="E12" s="1698"/>
      <c r="F12" s="1697"/>
      <c r="G12" s="1696"/>
      <c r="H12" s="1696"/>
      <c r="I12" s="1696"/>
      <c r="J12" s="1696"/>
      <c r="K12" s="1696"/>
      <c r="L12" s="1696"/>
      <c r="M12" s="1633"/>
      <c r="N12" s="1632"/>
    </row>
    <row r="13" spans="1:14" x14ac:dyDescent="0.25">
      <c r="A13" s="1695"/>
      <c r="B13" s="1694"/>
      <c r="C13" s="1694"/>
      <c r="D13" s="1693"/>
      <c r="E13" s="1692" t="s">
        <v>894</v>
      </c>
      <c r="F13" s="1690"/>
      <c r="G13" s="1690"/>
      <c r="H13" s="1690"/>
      <c r="I13" s="1691" t="s">
        <v>895</v>
      </c>
      <c r="J13" s="1690"/>
      <c r="K13" s="1690"/>
      <c r="L13" s="1689"/>
      <c r="M13" s="1633"/>
      <c r="N13" s="1632"/>
    </row>
    <row r="14" spans="1:14" x14ac:dyDescent="0.25">
      <c r="A14" s="1688"/>
      <c r="B14" s="1687"/>
      <c r="C14" s="1686"/>
      <c r="D14" s="1685"/>
      <c r="E14" s="1684" t="s">
        <v>250</v>
      </c>
      <c r="F14" s="1681" t="s">
        <v>251</v>
      </c>
      <c r="G14" s="1682" t="s">
        <v>484</v>
      </c>
      <c r="H14" s="1683"/>
      <c r="I14" s="1681" t="s">
        <v>250</v>
      </c>
      <c r="J14" s="1681" t="s">
        <v>251</v>
      </c>
      <c r="K14" s="1682" t="s">
        <v>484</v>
      </c>
      <c r="L14" s="1681"/>
      <c r="M14" s="1633"/>
      <c r="N14" s="1632"/>
    </row>
    <row r="15" spans="1:14" ht="38.25" x14ac:dyDescent="0.25">
      <c r="A15" s="1879" t="s">
        <v>147</v>
      </c>
      <c r="B15" s="1880"/>
      <c r="C15" s="1881"/>
      <c r="D15" s="1680" t="s">
        <v>978</v>
      </c>
      <c r="E15" s="1680" t="s">
        <v>519</v>
      </c>
      <c r="F15" s="1680" t="s">
        <v>520</v>
      </c>
      <c r="G15" s="1679" t="s">
        <v>977</v>
      </c>
      <c r="H15" s="1678" t="s">
        <v>253</v>
      </c>
      <c r="I15" s="1680" t="s">
        <v>519</v>
      </c>
      <c r="J15" s="1680" t="s">
        <v>520</v>
      </c>
      <c r="K15" s="1679" t="s">
        <v>936</v>
      </c>
      <c r="L15" s="1678" t="s">
        <v>253</v>
      </c>
      <c r="M15" s="1633"/>
      <c r="N15" s="1632"/>
    </row>
    <row r="16" spans="1:14" x14ac:dyDescent="0.25">
      <c r="A16" s="1662">
        <v>1</v>
      </c>
      <c r="B16" s="1676" t="s">
        <v>318</v>
      </c>
      <c r="C16" s="1675"/>
      <c r="D16" s="1674">
        <v>2320</v>
      </c>
      <c r="E16" s="1669">
        <v>51948</v>
      </c>
      <c r="F16" s="1672"/>
      <c r="G16" s="1673">
        <v>22209</v>
      </c>
      <c r="H16" s="1666">
        <f t="shared" ref="H16:H22" si="0">SUM(E16:G16)</f>
        <v>74157</v>
      </c>
      <c r="I16" s="1671">
        <v>53506</v>
      </c>
      <c r="J16" s="1672"/>
      <c r="K16" s="1671">
        <v>22834</v>
      </c>
      <c r="L16" s="1666">
        <f t="shared" ref="L16:L22" si="1">SUM(I16:K16)</f>
        <v>76340</v>
      </c>
      <c r="M16" s="1633"/>
      <c r="N16" s="1632"/>
    </row>
    <row r="17" spans="1:14" x14ac:dyDescent="0.25">
      <c r="A17" s="1662">
        <v>2</v>
      </c>
      <c r="B17" s="1676" t="s">
        <v>561</v>
      </c>
      <c r="C17" s="1675"/>
      <c r="D17" s="1674">
        <v>2330</v>
      </c>
      <c r="E17" s="1669"/>
      <c r="F17" s="1672"/>
      <c r="G17" s="1673">
        <f>H68</f>
        <v>0</v>
      </c>
      <c r="H17" s="1666">
        <f t="shared" si="0"/>
        <v>0</v>
      </c>
      <c r="I17" s="1671"/>
      <c r="J17" s="1672"/>
      <c r="K17" s="1671"/>
      <c r="L17" s="1666">
        <f t="shared" si="1"/>
        <v>0</v>
      </c>
      <c r="M17" s="1633"/>
      <c r="N17" s="1632"/>
    </row>
    <row r="18" spans="1:14" x14ac:dyDescent="0.25">
      <c r="A18" s="1662">
        <v>3</v>
      </c>
      <c r="B18" s="1676" t="s">
        <v>320</v>
      </c>
      <c r="C18" s="1675"/>
      <c r="D18" s="1677">
        <v>2490</v>
      </c>
      <c r="E18" s="1669"/>
      <c r="F18" s="1672"/>
      <c r="G18" s="1673">
        <f>I68</f>
        <v>0</v>
      </c>
      <c r="H18" s="1666">
        <f t="shared" si="0"/>
        <v>0</v>
      </c>
      <c r="I18" s="1671"/>
      <c r="J18" s="1672"/>
      <c r="K18" s="1671"/>
      <c r="L18" s="1666">
        <f t="shared" si="1"/>
        <v>0</v>
      </c>
      <c r="M18" s="1633"/>
      <c r="N18" s="1632"/>
    </row>
    <row r="19" spans="1:14" x14ac:dyDescent="0.25">
      <c r="A19" s="1662">
        <v>4</v>
      </c>
      <c r="B19" s="1676" t="s">
        <v>395</v>
      </c>
      <c r="C19" s="1675"/>
      <c r="D19" s="1674">
        <v>2510</v>
      </c>
      <c r="E19" s="1669"/>
      <c r="F19" s="1669"/>
      <c r="G19" s="1673">
        <f>J68</f>
        <v>0</v>
      </c>
      <c r="H19" s="1666">
        <f t="shared" si="0"/>
        <v>0</v>
      </c>
      <c r="I19" s="1671"/>
      <c r="J19" s="1671"/>
      <c r="K19" s="1671"/>
      <c r="L19" s="1666">
        <f t="shared" si="1"/>
        <v>0</v>
      </c>
      <c r="M19" s="1633"/>
      <c r="N19" s="1632"/>
    </row>
    <row r="20" spans="1:14" x14ac:dyDescent="0.25">
      <c r="A20" s="1662">
        <v>5</v>
      </c>
      <c r="B20" s="1676" t="s">
        <v>400</v>
      </c>
      <c r="C20" s="1675"/>
      <c r="D20" s="1674">
        <v>2570</v>
      </c>
      <c r="E20" s="1669"/>
      <c r="F20" s="1672"/>
      <c r="G20" s="1673">
        <f>K68</f>
        <v>0</v>
      </c>
      <c r="H20" s="1666">
        <f t="shared" si="0"/>
        <v>0</v>
      </c>
      <c r="I20" s="1671"/>
      <c r="J20" s="1672"/>
      <c r="K20" s="1671"/>
      <c r="L20" s="1666">
        <f t="shared" si="1"/>
        <v>0</v>
      </c>
      <c r="M20" s="1633"/>
      <c r="N20" s="1632"/>
    </row>
    <row r="21" spans="1:14" x14ac:dyDescent="0.25">
      <c r="A21" s="1662">
        <v>6</v>
      </c>
      <c r="B21" s="1676" t="s">
        <v>401</v>
      </c>
      <c r="C21" s="1675"/>
      <c r="D21" s="1674">
        <v>2610</v>
      </c>
      <c r="E21" s="1669"/>
      <c r="F21" s="1672"/>
      <c r="G21" s="1673">
        <f>L68</f>
        <v>0</v>
      </c>
      <c r="H21" s="1666">
        <f t="shared" si="0"/>
        <v>0</v>
      </c>
      <c r="I21" s="1671"/>
      <c r="J21" s="1672"/>
      <c r="K21" s="1671"/>
      <c r="L21" s="1666">
        <f t="shared" si="1"/>
        <v>0</v>
      </c>
      <c r="M21" s="1633"/>
      <c r="N21" s="1632"/>
    </row>
    <row r="22" spans="1:14" ht="26.25" customHeight="1" x14ac:dyDescent="0.25">
      <c r="A22" s="1670">
        <v>7</v>
      </c>
      <c r="B22" s="1882" t="s">
        <v>976</v>
      </c>
      <c r="C22" s="1883"/>
      <c r="D22" s="1884"/>
      <c r="E22" s="1669"/>
      <c r="F22" s="1669"/>
      <c r="G22" s="1667"/>
      <c r="H22" s="1668">
        <f t="shared" si="0"/>
        <v>0</v>
      </c>
      <c r="I22" s="1667"/>
      <c r="J22" s="1667"/>
      <c r="K22" s="1667"/>
      <c r="L22" s="1666">
        <f t="shared" si="1"/>
        <v>0</v>
      </c>
      <c r="M22" s="1633"/>
      <c r="N22" s="1632"/>
    </row>
    <row r="23" spans="1:14" ht="15.75" thickBot="1" x14ac:dyDescent="0.3">
      <c r="A23" s="1662">
        <v>8</v>
      </c>
      <c r="B23" s="1665" t="s">
        <v>256</v>
      </c>
      <c r="C23" s="1633"/>
      <c r="D23" s="1664"/>
      <c r="E23" s="1663">
        <f t="shared" ref="E23:L23" si="2">SUM(E16:E21)-E22</f>
        <v>51948</v>
      </c>
      <c r="F23" s="1663">
        <f t="shared" si="2"/>
        <v>0</v>
      </c>
      <c r="G23" s="1663">
        <f t="shared" si="2"/>
        <v>22209</v>
      </c>
      <c r="H23" s="1663">
        <f t="shared" si="2"/>
        <v>74157</v>
      </c>
      <c r="I23" s="1663">
        <f t="shared" si="2"/>
        <v>53506</v>
      </c>
      <c r="J23" s="1663">
        <f t="shared" si="2"/>
        <v>0</v>
      </c>
      <c r="K23" s="1663">
        <f t="shared" si="2"/>
        <v>22834</v>
      </c>
      <c r="L23" s="1663">
        <f t="shared" si="2"/>
        <v>76340</v>
      </c>
      <c r="M23" s="1633"/>
      <c r="N23" s="1632"/>
    </row>
    <row r="24" spans="1:14" ht="28.5" customHeight="1" thickTop="1" x14ac:dyDescent="0.25">
      <c r="A24" s="1662">
        <v>9</v>
      </c>
      <c r="B24" s="1885" t="s">
        <v>896</v>
      </c>
      <c r="C24" s="1885"/>
      <c r="D24" s="1886"/>
      <c r="E24" s="1661"/>
      <c r="F24" s="1661"/>
      <c r="G24" s="1661"/>
      <c r="H24" s="1661"/>
      <c r="I24" s="1661"/>
      <c r="J24" s="1661"/>
      <c r="K24" s="1661"/>
      <c r="L24" s="1660">
        <f>IF(AND(H23&gt;0,L23&gt;0),(((L23-H23)/H23)),"Enter Actual Data")</f>
        <v>2.9437544668743341E-2</v>
      </c>
      <c r="M24" s="1633"/>
      <c r="N24" s="1632"/>
    </row>
    <row r="25" spans="1:14" x14ac:dyDescent="0.25">
      <c r="A25" s="1659" t="s">
        <v>572</v>
      </c>
      <c r="B25" s="1658" t="s">
        <v>975</v>
      </c>
      <c r="C25" s="1633"/>
      <c r="D25" s="1642"/>
      <c r="E25" s="1641"/>
      <c r="F25" s="1657"/>
      <c r="G25" s="1657"/>
      <c r="H25" s="1657"/>
      <c r="I25" s="1657"/>
      <c r="J25" s="1657"/>
      <c r="K25" s="1657"/>
      <c r="L25" s="1656"/>
      <c r="M25" s="1633"/>
      <c r="N25" s="1632"/>
    </row>
    <row r="26" spans="1:14" x14ac:dyDescent="0.25">
      <c r="A26" s="1637"/>
      <c r="B26" s="1644"/>
      <c r="C26" s="1633"/>
      <c r="D26" s="1633"/>
      <c r="E26" s="1633"/>
      <c r="F26" s="1633"/>
      <c r="G26" s="1633"/>
      <c r="H26" s="1633"/>
      <c r="I26" s="1633"/>
      <c r="J26" s="1633"/>
      <c r="K26" s="1633"/>
      <c r="L26" s="1633"/>
      <c r="M26" s="1633"/>
      <c r="N26" s="1632"/>
    </row>
    <row r="27" spans="1:14" x14ac:dyDescent="0.25">
      <c r="A27" s="1655"/>
      <c r="B27" s="1644"/>
      <c r="C27" s="1633"/>
      <c r="D27" s="1633"/>
      <c r="E27" s="1633"/>
      <c r="F27" s="1633"/>
      <c r="G27" s="1633"/>
      <c r="H27" s="1633"/>
      <c r="I27" s="1633"/>
      <c r="J27" s="1633"/>
      <c r="K27" s="1633"/>
      <c r="L27" s="1633"/>
      <c r="M27" s="1633"/>
      <c r="N27" s="1632"/>
    </row>
    <row r="28" spans="1:14" x14ac:dyDescent="0.25">
      <c r="A28" s="1654"/>
      <c r="B28" s="1653"/>
      <c r="C28" s="1652"/>
      <c r="D28" s="1652"/>
      <c r="E28" s="1652"/>
      <c r="F28" s="1652"/>
      <c r="G28" s="1652"/>
      <c r="H28" s="1652"/>
      <c r="I28" s="1652"/>
      <c r="J28" s="1652"/>
      <c r="K28" s="1652"/>
      <c r="L28" s="1633"/>
      <c r="M28" s="1633"/>
      <c r="N28" s="1632"/>
    </row>
    <row r="29" spans="1:14" x14ac:dyDescent="0.25">
      <c r="A29" s="1654"/>
      <c r="B29" s="1653"/>
      <c r="C29" s="1652"/>
      <c r="D29" s="1652"/>
      <c r="E29" s="1652"/>
      <c r="F29" s="1652"/>
      <c r="G29" s="1652"/>
      <c r="H29" s="1652"/>
      <c r="I29" s="1652"/>
      <c r="J29" s="1652"/>
      <c r="K29" s="1652"/>
      <c r="L29" s="1633"/>
      <c r="M29" s="1633"/>
      <c r="N29" s="1632"/>
    </row>
    <row r="30" spans="1:14" x14ac:dyDescent="0.25">
      <c r="A30" s="1651"/>
      <c r="B30" s="1644"/>
      <c r="C30" s="1633"/>
      <c r="D30" s="1633"/>
      <c r="E30" s="1633"/>
      <c r="F30" s="1633"/>
      <c r="G30" s="1633"/>
      <c r="H30" s="1633"/>
      <c r="I30" s="1633"/>
      <c r="J30" s="1633"/>
      <c r="K30" s="1633"/>
      <c r="L30" s="1633"/>
      <c r="M30" s="1633"/>
      <c r="N30" s="1632"/>
    </row>
    <row r="31" spans="1:14" x14ac:dyDescent="0.25">
      <c r="A31" s="1637"/>
      <c r="B31" s="1644"/>
      <c r="C31" s="1854"/>
      <c r="D31" s="1854"/>
      <c r="E31" s="1650"/>
      <c r="F31" s="1855"/>
      <c r="G31" s="1855"/>
      <c r="H31" s="1855"/>
      <c r="I31" s="1633"/>
      <c r="J31" s="1633"/>
      <c r="K31" s="1633"/>
      <c r="L31" s="1633"/>
      <c r="M31" s="1633"/>
      <c r="N31" s="1632"/>
    </row>
    <row r="32" spans="1:14" x14ac:dyDescent="0.25">
      <c r="A32" s="1637"/>
      <c r="B32" s="1644"/>
      <c r="C32" s="1649"/>
      <c r="D32" s="1633"/>
      <c r="E32" s="1648"/>
      <c r="F32" s="1870"/>
      <c r="G32" s="1870"/>
      <c r="H32" s="1870"/>
      <c r="I32" s="1633"/>
      <c r="J32" s="1633"/>
      <c r="K32" s="1633"/>
      <c r="L32" s="1633"/>
      <c r="M32" s="1633"/>
      <c r="N32" s="1632"/>
    </row>
    <row r="33" spans="1:14" x14ac:dyDescent="0.25">
      <c r="A33" s="1637"/>
      <c r="B33" s="1644"/>
      <c r="C33" s="1859"/>
      <c r="D33" s="1859"/>
      <c r="E33" s="1647"/>
      <c r="F33" s="1859"/>
      <c r="G33" s="1859"/>
      <c r="H33" s="1859"/>
      <c r="I33" s="1633"/>
      <c r="J33" s="1633"/>
      <c r="K33" s="1633"/>
      <c r="L33" s="1633"/>
      <c r="M33" s="1633"/>
      <c r="N33" s="1632"/>
    </row>
    <row r="34" spans="1:14" x14ac:dyDescent="0.25">
      <c r="A34" s="1637"/>
      <c r="B34" s="1644"/>
      <c r="C34" s="1646"/>
      <c r="D34" s="1633"/>
      <c r="E34" s="1645"/>
      <c r="F34" s="1860"/>
      <c r="G34" s="1860"/>
      <c r="H34" s="1860"/>
      <c r="I34" s="1633"/>
      <c r="J34" s="1633"/>
      <c r="K34" s="1633"/>
      <c r="L34" s="1633"/>
      <c r="M34" s="1633"/>
      <c r="N34" s="1632"/>
    </row>
    <row r="35" spans="1:14" x14ac:dyDescent="0.25">
      <c r="A35" s="1637"/>
      <c r="B35" s="1644"/>
      <c r="C35" s="1643"/>
      <c r="D35" s="1633"/>
      <c r="E35" s="1642"/>
      <c r="F35" s="1641"/>
      <c r="G35" s="1641"/>
      <c r="H35" s="1641"/>
      <c r="I35" s="1633"/>
      <c r="J35" s="1633"/>
      <c r="K35" s="1633"/>
      <c r="L35" s="1633"/>
      <c r="M35" s="1633"/>
      <c r="N35" s="1632"/>
    </row>
    <row r="36" spans="1:14" x14ac:dyDescent="0.25">
      <c r="A36" s="1637"/>
      <c r="B36" s="1640"/>
      <c r="C36" s="1633"/>
      <c r="D36" s="1633"/>
      <c r="E36" s="1633"/>
      <c r="F36" s="1633"/>
      <c r="G36" s="1633"/>
      <c r="H36" s="1633"/>
      <c r="I36" s="1633"/>
      <c r="J36" s="1633"/>
      <c r="K36" s="1633"/>
      <c r="L36" s="1633"/>
      <c r="M36" s="1633"/>
      <c r="N36" s="1632"/>
    </row>
    <row r="37" spans="1:14" x14ac:dyDescent="0.25">
      <c r="A37" s="1637"/>
      <c r="B37" s="1639"/>
      <c r="C37" s="1633"/>
      <c r="D37" s="1633"/>
      <c r="E37" s="1633"/>
      <c r="F37" s="1633"/>
      <c r="G37" s="1633"/>
      <c r="H37" s="1633"/>
      <c r="I37" s="1633"/>
      <c r="J37" s="1633"/>
      <c r="K37" s="1633"/>
      <c r="L37" s="1633"/>
      <c r="M37" s="1633"/>
      <c r="N37" s="1632"/>
    </row>
    <row r="38" spans="1:14" x14ac:dyDescent="0.25">
      <c r="A38" s="1637"/>
      <c r="B38" s="1636"/>
      <c r="C38" s="1861"/>
      <c r="D38" s="1862"/>
      <c r="E38" s="1862"/>
      <c r="F38" s="1862"/>
      <c r="G38" s="1862"/>
      <c r="H38" s="1862"/>
      <c r="I38" s="1862"/>
      <c r="J38" s="1862"/>
      <c r="K38" s="1635"/>
      <c r="L38" s="1633"/>
      <c r="M38" s="1633"/>
      <c r="N38" s="1632"/>
    </row>
    <row r="39" spans="1:14" x14ac:dyDescent="0.25">
      <c r="A39" s="1637"/>
      <c r="B39" s="1633"/>
      <c r="C39" s="1862"/>
      <c r="D39" s="1862"/>
      <c r="E39" s="1862"/>
      <c r="F39" s="1862"/>
      <c r="G39" s="1862"/>
      <c r="H39" s="1862"/>
      <c r="I39" s="1862"/>
      <c r="J39" s="1862"/>
      <c r="K39" s="1635"/>
      <c r="L39" s="1633"/>
      <c r="M39" s="1633"/>
      <c r="N39" s="1632"/>
    </row>
    <row r="40" spans="1:14" x14ac:dyDescent="0.25">
      <c r="A40" s="1637"/>
      <c r="B40" s="1633"/>
      <c r="C40" s="1638"/>
      <c r="D40" s="1633"/>
      <c r="E40" s="1633"/>
      <c r="F40" s="1633"/>
      <c r="G40" s="1633"/>
      <c r="H40" s="1633"/>
      <c r="I40" s="1633"/>
      <c r="J40" s="1633"/>
      <c r="K40" s="1633"/>
      <c r="L40" s="1633"/>
      <c r="M40" s="1633"/>
      <c r="N40" s="1632"/>
    </row>
    <row r="41" spans="1:14" x14ac:dyDescent="0.25">
      <c r="A41" s="1637"/>
      <c r="B41" s="1636"/>
      <c r="C41" s="1861"/>
      <c r="D41" s="1862"/>
      <c r="E41" s="1862"/>
      <c r="F41" s="1862"/>
      <c r="G41" s="1862"/>
      <c r="H41" s="1862"/>
      <c r="I41" s="1862"/>
      <c r="J41" s="1862"/>
      <c r="K41" s="1635"/>
      <c r="L41" s="1634"/>
      <c r="M41" s="1633"/>
      <c r="N41" s="1632"/>
    </row>
    <row r="42" spans="1:14" ht="15.75" thickBot="1" x14ac:dyDescent="0.3">
      <c r="A42" s="1631"/>
      <c r="B42" s="1628"/>
      <c r="C42" s="1863"/>
      <c r="D42" s="1863"/>
      <c r="E42" s="1863"/>
      <c r="F42" s="1863"/>
      <c r="G42" s="1863"/>
      <c r="H42" s="1863"/>
      <c r="I42" s="1863"/>
      <c r="J42" s="1863"/>
      <c r="K42" s="1630"/>
      <c r="L42" s="1629"/>
      <c r="M42" s="1628"/>
      <c r="N42" s="1627"/>
    </row>
    <row r="43" spans="1:14" ht="27" thickBot="1" x14ac:dyDescent="0.45">
      <c r="A43" s="1864" t="s">
        <v>974</v>
      </c>
      <c r="B43" s="1865"/>
      <c r="C43" s="1865"/>
      <c r="D43" s="1865"/>
      <c r="E43" s="1865"/>
      <c r="F43" s="1865"/>
      <c r="G43" s="1865"/>
      <c r="H43" s="1865"/>
      <c r="I43" s="1865"/>
      <c r="J43" s="1865"/>
      <c r="K43" s="1865"/>
      <c r="L43" s="1865"/>
      <c r="M43" s="1865"/>
      <c r="N43" s="1866"/>
    </row>
    <row r="44" spans="1:14" x14ac:dyDescent="0.25">
      <c r="A44" s="1618"/>
      <c r="B44" s="1617"/>
      <c r="C44" s="1617"/>
      <c r="D44" s="1617"/>
      <c r="E44" s="1617"/>
      <c r="F44" s="1617"/>
      <c r="G44" s="1617"/>
      <c r="H44" s="1617"/>
      <c r="I44" s="1617"/>
      <c r="J44" s="1617"/>
      <c r="K44" s="1617"/>
      <c r="L44" s="1617"/>
      <c r="M44" s="1617"/>
      <c r="N44" s="1616"/>
    </row>
    <row r="45" spans="1:14" x14ac:dyDescent="0.25">
      <c r="A45" s="1618" t="s">
        <v>973</v>
      </c>
      <c r="B45" s="1617"/>
      <c r="C45" s="1617"/>
      <c r="D45" s="1617"/>
      <c r="E45" s="1617"/>
      <c r="F45" s="1617"/>
      <c r="G45" s="1617"/>
      <c r="H45" s="1617"/>
      <c r="I45" s="1617"/>
      <c r="J45" s="1617"/>
      <c r="K45" s="1617"/>
      <c r="L45" s="1617"/>
      <c r="M45" s="1617"/>
      <c r="N45" s="1616"/>
    </row>
    <row r="46" spans="1:14" x14ac:dyDescent="0.25">
      <c r="A46" s="1867" t="s">
        <v>972</v>
      </c>
      <c r="B46" s="1868"/>
      <c r="C46" s="1868"/>
      <c r="D46" s="1868"/>
      <c r="E46" s="1868"/>
      <c r="F46" s="1868"/>
      <c r="G46" s="1868"/>
      <c r="H46" s="1868"/>
      <c r="I46" s="1868"/>
      <c r="J46" s="1868"/>
      <c r="K46" s="1868"/>
      <c r="L46" s="1868"/>
      <c r="M46" s="1868"/>
      <c r="N46" s="1869"/>
    </row>
    <row r="47" spans="1:14" x14ac:dyDescent="0.25">
      <c r="A47" s="1867"/>
      <c r="B47" s="1868"/>
      <c r="C47" s="1868"/>
      <c r="D47" s="1868"/>
      <c r="E47" s="1868"/>
      <c r="F47" s="1868"/>
      <c r="G47" s="1868"/>
      <c r="H47" s="1868"/>
      <c r="I47" s="1868"/>
      <c r="J47" s="1868"/>
      <c r="K47" s="1868"/>
      <c r="L47" s="1868"/>
      <c r="M47" s="1868"/>
      <c r="N47" s="1869"/>
    </row>
    <row r="48" spans="1:14" x14ac:dyDescent="0.25">
      <c r="A48" s="1626"/>
      <c r="B48" s="1617"/>
      <c r="C48" s="1617"/>
      <c r="D48" s="1625"/>
      <c r="E48" s="1625"/>
      <c r="F48" s="1625"/>
      <c r="G48" s="1625"/>
      <c r="H48" s="1625"/>
      <c r="I48" s="1625"/>
      <c r="J48" s="1625"/>
      <c r="K48" s="1625"/>
      <c r="L48" s="1625"/>
      <c r="M48" s="1625"/>
      <c r="N48" s="1624"/>
    </row>
    <row r="49" spans="1:14" ht="15.75" x14ac:dyDescent="0.25">
      <c r="A49" s="1620" t="s">
        <v>971</v>
      </c>
      <c r="B49" s="1623"/>
      <c r="C49" s="1623"/>
      <c r="D49" s="1622"/>
      <c r="E49" s="1622"/>
      <c r="F49" s="1622"/>
      <c r="G49" s="1622"/>
      <c r="H49" s="1622"/>
      <c r="I49" s="1622"/>
      <c r="J49" s="1622"/>
      <c r="K49" s="1622"/>
      <c r="L49" s="1622"/>
      <c r="M49" s="1622"/>
      <c r="N49" s="1621"/>
    </row>
    <row r="50" spans="1:14" x14ac:dyDescent="0.25">
      <c r="A50" s="1620" t="s">
        <v>970</v>
      </c>
      <c r="B50" s="1617"/>
      <c r="C50" s="1617"/>
      <c r="D50" s="1617"/>
      <c r="E50" s="1617"/>
      <c r="F50" s="1617"/>
      <c r="G50" s="1617"/>
      <c r="H50" s="1617"/>
      <c r="I50" s="1617"/>
      <c r="J50" s="1617"/>
      <c r="K50" s="1617"/>
      <c r="L50" s="1617"/>
      <c r="M50" s="1617"/>
      <c r="N50" s="1616"/>
    </row>
    <row r="51" spans="1:14" x14ac:dyDescent="0.25">
      <c r="A51" s="1618"/>
      <c r="B51" s="1617"/>
      <c r="C51" s="1617"/>
      <c r="D51" s="1617"/>
      <c r="E51" s="1617"/>
      <c r="F51" s="1617"/>
      <c r="G51" s="1617"/>
      <c r="H51" s="1617"/>
      <c r="I51" s="1617"/>
      <c r="J51" s="1617"/>
      <c r="K51" s="1617"/>
      <c r="L51" s="1617"/>
      <c r="M51" s="1617"/>
      <c r="N51" s="1616"/>
    </row>
    <row r="52" spans="1:14" x14ac:dyDescent="0.25">
      <c r="A52" s="1618"/>
      <c r="B52" s="1617"/>
      <c r="C52" s="1617"/>
      <c r="D52" s="1617"/>
      <c r="E52" s="1617"/>
      <c r="F52" s="1617"/>
      <c r="G52" s="1617"/>
      <c r="H52" s="1617"/>
      <c r="I52" s="1617"/>
      <c r="J52" s="1617"/>
      <c r="K52" s="1619" t="s">
        <v>248</v>
      </c>
      <c r="L52" s="1871" t="str">
        <f>J10</f>
        <v>GARDNER COMM CONS SCHOOL DIST 72C</v>
      </c>
      <c r="M52" s="1871"/>
      <c r="N52" s="1872"/>
    </row>
    <row r="53" spans="1:14" x14ac:dyDescent="0.25">
      <c r="A53" s="1618"/>
      <c r="B53" s="1617"/>
      <c r="C53" s="1617"/>
      <c r="D53" s="1617"/>
      <c r="E53" s="1617"/>
      <c r="F53" s="1617"/>
      <c r="G53" s="1617"/>
      <c r="H53" s="1617"/>
      <c r="I53" s="1617"/>
      <c r="J53" s="1617"/>
      <c r="K53" s="1619" t="s">
        <v>333</v>
      </c>
      <c r="L53" s="1873" t="str">
        <f>J11</f>
        <v>24032072C</v>
      </c>
      <c r="M53" s="1873"/>
      <c r="N53" s="1874"/>
    </row>
    <row r="54" spans="1:14" ht="15.75" thickBot="1" x14ac:dyDescent="0.3">
      <c r="A54" s="1618"/>
      <c r="B54" s="1617"/>
      <c r="C54" s="1617"/>
      <c r="D54" s="1617"/>
      <c r="E54" s="1617"/>
      <c r="F54" s="1617"/>
      <c r="G54" s="1617"/>
      <c r="H54" s="1617"/>
      <c r="I54" s="1617"/>
      <c r="J54" s="1617"/>
      <c r="K54" s="1617"/>
      <c r="L54" s="1617"/>
      <c r="M54" s="1617"/>
      <c r="N54" s="1616"/>
    </row>
    <row r="55" spans="1:14" x14ac:dyDescent="0.25">
      <c r="A55" s="1875"/>
      <c r="B55" s="1876"/>
      <c r="C55" s="1876"/>
      <c r="D55" s="1598"/>
      <c r="E55" s="1598"/>
      <c r="F55" s="1598"/>
      <c r="G55" s="1877" t="s">
        <v>969</v>
      </c>
      <c r="H55" s="1877"/>
      <c r="I55" s="1877"/>
      <c r="J55" s="1877"/>
      <c r="K55" s="1877"/>
      <c r="L55" s="1877"/>
      <c r="M55" s="1877"/>
      <c r="N55" s="1878"/>
    </row>
    <row r="56" spans="1:14" ht="64.5" x14ac:dyDescent="0.25">
      <c r="A56" s="1856" t="s">
        <v>968</v>
      </c>
      <c r="B56" s="1857"/>
      <c r="C56" s="1858"/>
      <c r="D56" s="1614" t="s">
        <v>967</v>
      </c>
      <c r="E56" s="1614" t="s">
        <v>966</v>
      </c>
      <c r="F56" s="1615"/>
      <c r="G56" s="1614" t="s">
        <v>965</v>
      </c>
      <c r="H56" s="1614" t="s">
        <v>964</v>
      </c>
      <c r="I56" s="1614" t="s">
        <v>963</v>
      </c>
      <c r="J56" s="1614" t="s">
        <v>962</v>
      </c>
      <c r="K56" s="1614" t="s">
        <v>961</v>
      </c>
      <c r="L56" s="1614" t="s">
        <v>960</v>
      </c>
      <c r="M56" s="1614" t="s">
        <v>959</v>
      </c>
      <c r="N56" s="1613" t="s">
        <v>958</v>
      </c>
    </row>
    <row r="57" spans="1:14" ht="24.75" customHeight="1" x14ac:dyDescent="0.25">
      <c r="A57" s="1846" t="s">
        <v>303</v>
      </c>
      <c r="B57" s="1847"/>
      <c r="C57" s="1847"/>
      <c r="D57" s="1612">
        <v>2361</v>
      </c>
      <c r="E57" s="1611"/>
      <c r="F57" s="1602"/>
      <c r="G57" s="1610"/>
      <c r="H57" s="1609"/>
      <c r="I57" s="1609"/>
      <c r="J57" s="1609"/>
      <c r="K57" s="1609"/>
      <c r="L57" s="1609"/>
      <c r="M57" s="1609"/>
      <c r="N57" s="1599">
        <f t="shared" ref="N57:N67" si="3">IF((SUM(G57:M57))=E57,SUM(G57:M57),"Column N does not agree with Column E")</f>
        <v>0</v>
      </c>
    </row>
    <row r="58" spans="1:14" ht="24.75" customHeight="1" x14ac:dyDescent="0.25">
      <c r="A58" s="1848" t="s">
        <v>957</v>
      </c>
      <c r="B58" s="1849"/>
      <c r="C58" s="1849"/>
      <c r="D58" s="1608">
        <v>2362</v>
      </c>
      <c r="E58" s="1607">
        <v>8072</v>
      </c>
      <c r="F58" s="1602"/>
      <c r="G58" s="1606"/>
      <c r="H58" s="1605"/>
      <c r="I58" s="1605"/>
      <c r="J58" s="1605"/>
      <c r="K58" s="1605"/>
      <c r="L58" s="1605"/>
      <c r="M58" s="1605">
        <v>8072</v>
      </c>
      <c r="N58" s="1599">
        <f t="shared" si="3"/>
        <v>8072</v>
      </c>
    </row>
    <row r="59" spans="1:14" ht="24.75" customHeight="1" x14ac:dyDescent="0.25">
      <c r="A59" s="1850" t="s">
        <v>304</v>
      </c>
      <c r="B59" s="1851"/>
      <c r="C59" s="1851"/>
      <c r="D59" s="1608">
        <v>2363</v>
      </c>
      <c r="E59" s="1607">
        <v>0</v>
      </c>
      <c r="F59" s="1602"/>
      <c r="G59" s="1606"/>
      <c r="H59" s="1605"/>
      <c r="I59" s="1605"/>
      <c r="J59" s="1605"/>
      <c r="K59" s="1605"/>
      <c r="L59" s="1605"/>
      <c r="M59" s="1605">
        <v>0</v>
      </c>
      <c r="N59" s="1599">
        <f t="shared" si="3"/>
        <v>0</v>
      </c>
    </row>
    <row r="60" spans="1:14" ht="24.75" customHeight="1" x14ac:dyDescent="0.25">
      <c r="A60" s="1850" t="s">
        <v>956</v>
      </c>
      <c r="B60" s="1851"/>
      <c r="C60" s="1851"/>
      <c r="D60" s="1608">
        <v>2364</v>
      </c>
      <c r="E60" s="1607"/>
      <c r="F60" s="1602"/>
      <c r="G60" s="1606"/>
      <c r="H60" s="1605"/>
      <c r="I60" s="1605"/>
      <c r="J60" s="1605"/>
      <c r="K60" s="1605"/>
      <c r="L60" s="1605"/>
      <c r="M60" s="1605"/>
      <c r="N60" s="1599">
        <f t="shared" si="3"/>
        <v>0</v>
      </c>
    </row>
    <row r="61" spans="1:14" ht="24" customHeight="1" x14ac:dyDescent="0.25">
      <c r="A61" s="1850" t="s">
        <v>306</v>
      </c>
      <c r="B61" s="1851"/>
      <c r="C61" s="1851"/>
      <c r="D61" s="1608">
        <v>2365</v>
      </c>
      <c r="E61" s="1607"/>
      <c r="F61" s="1602"/>
      <c r="G61" s="1606"/>
      <c r="H61" s="1605"/>
      <c r="I61" s="1605"/>
      <c r="J61" s="1605"/>
      <c r="K61" s="1605"/>
      <c r="L61" s="1605"/>
      <c r="M61" s="1605"/>
      <c r="N61" s="1599">
        <f t="shared" si="3"/>
        <v>0</v>
      </c>
    </row>
    <row r="62" spans="1:14" ht="24.75" customHeight="1" x14ac:dyDescent="0.25">
      <c r="A62" s="1850" t="s">
        <v>495</v>
      </c>
      <c r="B62" s="1851"/>
      <c r="C62" s="1851"/>
      <c r="D62" s="1608">
        <v>2366</v>
      </c>
      <c r="E62" s="1607"/>
      <c r="F62" s="1602"/>
      <c r="G62" s="1606"/>
      <c r="H62" s="1605"/>
      <c r="I62" s="1605"/>
      <c r="J62" s="1605"/>
      <c r="K62" s="1605"/>
      <c r="L62" s="1605"/>
      <c r="M62" s="1605"/>
      <c r="N62" s="1599">
        <f t="shared" si="3"/>
        <v>0</v>
      </c>
    </row>
    <row r="63" spans="1:14" ht="24.75" customHeight="1" x14ac:dyDescent="0.25">
      <c r="A63" s="1848" t="s">
        <v>955</v>
      </c>
      <c r="B63" s="1849"/>
      <c r="C63" s="1849"/>
      <c r="D63" s="1608">
        <v>2367</v>
      </c>
      <c r="E63" s="1607">
        <v>58854</v>
      </c>
      <c r="F63" s="1602"/>
      <c r="G63" s="1606">
        <v>22209</v>
      </c>
      <c r="H63" s="1605"/>
      <c r="I63" s="1605"/>
      <c r="J63" s="1605"/>
      <c r="K63" s="1605"/>
      <c r="L63" s="1605"/>
      <c r="M63" s="1605">
        <v>36645</v>
      </c>
      <c r="N63" s="1599">
        <f t="shared" si="3"/>
        <v>58854</v>
      </c>
    </row>
    <row r="64" spans="1:14" ht="24.75" customHeight="1" x14ac:dyDescent="0.25">
      <c r="A64" s="1850" t="s">
        <v>307</v>
      </c>
      <c r="B64" s="1851"/>
      <c r="C64" s="1851"/>
      <c r="D64" s="1608">
        <v>2368</v>
      </c>
      <c r="E64" s="1607"/>
      <c r="F64" s="1602"/>
      <c r="G64" s="1606"/>
      <c r="H64" s="1605"/>
      <c r="I64" s="1605"/>
      <c r="J64" s="1605"/>
      <c r="K64" s="1605"/>
      <c r="L64" s="1605"/>
      <c r="M64" s="1605"/>
      <c r="N64" s="1599">
        <f t="shared" si="3"/>
        <v>0</v>
      </c>
    </row>
    <row r="65" spans="1:14" ht="24.75" customHeight="1" x14ac:dyDescent="0.25">
      <c r="A65" s="1850" t="s">
        <v>954</v>
      </c>
      <c r="B65" s="1851"/>
      <c r="C65" s="1851"/>
      <c r="D65" s="1608">
        <v>2369</v>
      </c>
      <c r="E65" s="1607">
        <v>13639</v>
      </c>
      <c r="F65" s="1602"/>
      <c r="G65" s="1606"/>
      <c r="H65" s="1605"/>
      <c r="I65" s="1605"/>
      <c r="J65" s="1605"/>
      <c r="K65" s="1605"/>
      <c r="L65" s="1605"/>
      <c r="M65" s="1605">
        <v>13639</v>
      </c>
      <c r="N65" s="1599">
        <f t="shared" si="3"/>
        <v>13639</v>
      </c>
    </row>
    <row r="66" spans="1:14" ht="24.75" customHeight="1" x14ac:dyDescent="0.25">
      <c r="A66" s="1850" t="s">
        <v>953</v>
      </c>
      <c r="B66" s="1851"/>
      <c r="C66" s="1851"/>
      <c r="D66" s="1608">
        <v>2371</v>
      </c>
      <c r="E66" s="1607">
        <v>15941</v>
      </c>
      <c r="F66" s="1602"/>
      <c r="G66" s="1606"/>
      <c r="H66" s="1605"/>
      <c r="I66" s="1605"/>
      <c r="J66" s="1605"/>
      <c r="K66" s="1605"/>
      <c r="L66" s="1605"/>
      <c r="M66" s="1605">
        <v>15941</v>
      </c>
      <c r="N66" s="1599">
        <f t="shared" si="3"/>
        <v>15941</v>
      </c>
    </row>
    <row r="67" spans="1:14" ht="24.75" customHeight="1" x14ac:dyDescent="0.25">
      <c r="A67" s="1852" t="s">
        <v>952</v>
      </c>
      <c r="B67" s="1853"/>
      <c r="C67" s="1853"/>
      <c r="D67" s="1604">
        <v>2372</v>
      </c>
      <c r="E67" s="1603"/>
      <c r="F67" s="1602"/>
      <c r="G67" s="1601"/>
      <c r="H67" s="1600"/>
      <c r="I67" s="1600"/>
      <c r="J67" s="1600"/>
      <c r="K67" s="1600"/>
      <c r="L67" s="1600"/>
      <c r="M67" s="1600"/>
      <c r="N67" s="1599">
        <f t="shared" si="3"/>
        <v>0</v>
      </c>
    </row>
    <row r="68" spans="1:14" x14ac:dyDescent="0.25">
      <c r="A68" s="1844" t="s">
        <v>256</v>
      </c>
      <c r="B68" s="1845"/>
      <c r="C68" s="1845"/>
      <c r="D68" s="1598"/>
      <c r="E68" s="1596">
        <f>SUM(E57:E67)</f>
        <v>96506</v>
      </c>
      <c r="F68" s="1597"/>
      <c r="G68" s="1596">
        <f t="shared" ref="G68:N68" si="4">SUM(G57:G67)</f>
        <v>22209</v>
      </c>
      <c r="H68" s="1596">
        <f t="shared" si="4"/>
        <v>0</v>
      </c>
      <c r="I68" s="1596">
        <f t="shared" si="4"/>
        <v>0</v>
      </c>
      <c r="J68" s="1596">
        <f t="shared" si="4"/>
        <v>0</v>
      </c>
      <c r="K68" s="1596">
        <f t="shared" si="4"/>
        <v>0</v>
      </c>
      <c r="L68" s="1596">
        <f t="shared" si="4"/>
        <v>0</v>
      </c>
      <c r="M68" s="1596">
        <f t="shared" si="4"/>
        <v>74297</v>
      </c>
      <c r="N68" s="1595">
        <f t="shared" si="4"/>
        <v>96506</v>
      </c>
    </row>
    <row r="69" spans="1:14" ht="15.75" x14ac:dyDescent="0.25">
      <c r="A69" s="1592"/>
      <c r="B69" s="1590"/>
      <c r="C69" s="1590"/>
      <c r="D69" s="1590"/>
      <c r="E69" s="1590"/>
      <c r="F69" s="1590"/>
      <c r="G69" s="1590"/>
      <c r="H69" s="1594" t="s">
        <v>951</v>
      </c>
      <c r="I69" s="1590"/>
      <c r="J69" s="1590"/>
      <c r="K69" s="1590"/>
      <c r="L69" s="1594" t="s">
        <v>950</v>
      </c>
      <c r="M69" s="1590"/>
      <c r="N69" s="1593"/>
    </row>
    <row r="70" spans="1:14" ht="46.5" customHeight="1" x14ac:dyDescent="0.25">
      <c r="A70" s="1592" t="s">
        <v>949</v>
      </c>
      <c r="B70" s="1590"/>
      <c r="C70" s="1590"/>
      <c r="D70" s="1590"/>
      <c r="E70" s="1590"/>
      <c r="F70" s="1590"/>
      <c r="G70" s="1590"/>
      <c r="H70" s="1838" t="s">
        <v>948</v>
      </c>
      <c r="I70" s="1838"/>
      <c r="J70" s="1838"/>
      <c r="K70" s="1590"/>
      <c r="L70" s="1838" t="s">
        <v>947</v>
      </c>
      <c r="M70" s="1838"/>
      <c r="N70" s="1839"/>
    </row>
    <row r="71" spans="1:14" ht="43.5" customHeight="1" x14ac:dyDescent="0.25">
      <c r="A71" s="1591"/>
      <c r="B71" s="1590"/>
      <c r="C71" s="1590"/>
      <c r="D71" s="1590"/>
      <c r="E71" s="1590"/>
      <c r="F71" s="1590"/>
      <c r="G71" s="1590"/>
      <c r="H71" s="1840" t="s">
        <v>946</v>
      </c>
      <c r="I71" s="1840"/>
      <c r="J71" s="1840"/>
      <c r="K71" s="1590"/>
      <c r="L71" s="1841" t="s">
        <v>945</v>
      </c>
      <c r="M71" s="1841"/>
      <c r="N71" s="1842"/>
    </row>
    <row r="72" spans="1:14" ht="45" customHeight="1" thickBot="1" x14ac:dyDescent="0.3">
      <c r="A72" s="1589"/>
      <c r="B72" s="1588"/>
      <c r="C72" s="1588"/>
      <c r="D72" s="1588"/>
      <c r="E72" s="1588"/>
      <c r="F72" s="1588"/>
      <c r="G72" s="1588"/>
      <c r="H72" s="1843" t="s">
        <v>944</v>
      </c>
      <c r="I72" s="1843"/>
      <c r="J72" s="1843"/>
      <c r="K72" s="1588"/>
      <c r="L72" s="1588"/>
      <c r="M72" s="1588"/>
      <c r="N72" s="1587"/>
    </row>
  </sheetData>
  <sheetProtection algorithmName="SHA-512" hashValue="5IZZV8ctC32VXDqc/NZAnj9gtZHs05+B+A6thvUf5m3igOZHJJlEo0+NqP25vU3C+YxS3UJF2x7T/STCNIXd/w==" saltValue="MPqXjl00UbutDMvu9epTJQ==" spinCount="100000" sheet="1" objects="1" scenarios="1"/>
  <mergeCells count="41">
    <mergeCell ref="A15:C15"/>
    <mergeCell ref="B22:D22"/>
    <mergeCell ref="B24:D24"/>
    <mergeCell ref="A1:K1"/>
    <mergeCell ref="A2:K2"/>
    <mergeCell ref="A5:N5"/>
    <mergeCell ref="J10:L10"/>
    <mergeCell ref="A11:E11"/>
    <mergeCell ref="J11:L11"/>
    <mergeCell ref="C31:D31"/>
    <mergeCell ref="F31:H31"/>
    <mergeCell ref="A56:C56"/>
    <mergeCell ref="C33:D33"/>
    <mergeCell ref="F33:H33"/>
    <mergeCell ref="F34:H34"/>
    <mergeCell ref="C38:J39"/>
    <mergeCell ref="C41:J42"/>
    <mergeCell ref="A43:N43"/>
    <mergeCell ref="A46:N47"/>
    <mergeCell ref="F32:H32"/>
    <mergeCell ref="L52:N52"/>
    <mergeCell ref="L53:N53"/>
    <mergeCell ref="A55:C55"/>
    <mergeCell ref="G55:N55"/>
    <mergeCell ref="A68:C68"/>
    <mergeCell ref="A57:C57"/>
    <mergeCell ref="A58:C58"/>
    <mergeCell ref="A59:C59"/>
    <mergeCell ref="A60:C60"/>
    <mergeCell ref="A61:C61"/>
    <mergeCell ref="A67:C67"/>
    <mergeCell ref="A62:C62"/>
    <mergeCell ref="A63:C63"/>
    <mergeCell ref="A64:C64"/>
    <mergeCell ref="A65:C65"/>
    <mergeCell ref="A66:C66"/>
    <mergeCell ref="H70:J70"/>
    <mergeCell ref="L70:N70"/>
    <mergeCell ref="H71:J71"/>
    <mergeCell ref="L71:N71"/>
    <mergeCell ref="H72:J72"/>
  </mergeCells>
  <dataValidations count="15">
    <dataValidation allowBlank="1" showInputMessage="1" showErrorMessage="1" prompt="Link cell K386 from “EstExp 12-20” tab" sqref="K21"/>
    <dataValidation allowBlank="1" showInputMessage="1" showErrorMessage="1" prompt="Link cell K383 from “EstExp 12-20” tab" sqref="K20"/>
    <dataValidation allowBlank="1" showInputMessage="1" showErrorMessage="1" prompt="Link cell K378 from “EstExp 12-20” tab" sqref="K19"/>
    <dataValidation allowBlank="1" showInputMessage="1" showErrorMessage="1" prompt="Link cell K375 from “EstExp 12-20” tab" sqref="K18"/>
    <dataValidation allowBlank="1" showInputMessage="1" showErrorMessage="1" prompt="Link cell K369 from “EstExp 12-20” tab" sqref="K17"/>
    <dataValidation allowBlank="1" showInputMessage="1" showErrorMessage="1" prompt="Link cell K368 from “EstExp 12-20” tab" sqref="K16"/>
    <dataValidation allowBlank="1" showInputMessage="1" showErrorMessage="1" prompt="Link cell K126 from “EstExp 12-20” tab" sqref="J19"/>
    <dataValidation allowBlank="1" showInputMessage="1" showErrorMessage="1" prompt="Link cell K69 from “EstExp 12-20” tab" sqref="I21"/>
    <dataValidation allowBlank="1" showInputMessage="1" showErrorMessage="1" prompt="Link cell K66 from “EstExp 12-20” tab" sqref="I20"/>
    <dataValidation allowBlank="1" showInputMessage="1" showErrorMessage="1" prompt="Link cell K61 from “EstExp 12-20” tab" sqref="I19"/>
    <dataValidation allowBlank="1" showInputMessage="1" showErrorMessage="1" prompt="Link cell K58 from “EstExp 12-20” tab" sqref="I18"/>
    <dataValidation allowBlank="1" showInputMessage="1" showErrorMessage="1" prompt="Link cell K53 from “EstExp 12-20” tab" sqref="I17"/>
    <dataValidation allowBlank="1" showInputMessage="1" showErrorMessage="1" prompt="Link cell K52 from “EstExp 12-20” tab" sqref="I16"/>
    <dataValidation allowBlank="1" showInputMessage="1" showErrorMessage="1" prompt="Link cell G14 from “Cover” tab" sqref="J11:L11"/>
    <dataValidation allowBlank="1" showInputMessage="1" showErrorMessage="1" prompt="Link cell G13 from “Cover” tab" sqref="J10:L10"/>
  </dataValidations>
  <hyperlinks>
    <hyperlink ref="H8" r:id="rId1"/>
  </hyperlinks>
  <pageMargins left="0.5" right="0.5" top="0.5" bottom="0.5" header="0.3" footer="0.3"/>
  <pageSetup scale="75" firstPageNumber="30" fitToHeight="0" orientation="landscape" useFirstPageNumber="1" r:id="rId2"/>
  <headerFooter>
    <oddHeader>&amp;RPage &amp;P</oddHeader>
  </headerFooter>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topLeftCell="A25" zoomScale="125" zoomScaleNormal="125" workbookViewId="0">
      <selection activeCell="A35" sqref="A6:A35"/>
    </sheetView>
  </sheetViews>
  <sheetFormatPr defaultRowHeight="12" x14ac:dyDescent="0.2"/>
  <cols>
    <col min="1" max="1" width="25.140625" style="1262" customWidth="1"/>
    <col min="2" max="2" width="22.7109375" style="1262" customWidth="1"/>
    <col min="3" max="4" width="16.7109375" style="1262" customWidth="1"/>
    <col min="5" max="5" width="19.140625" style="1262" customWidth="1"/>
    <col min="6" max="6" width="33.140625" style="1262" customWidth="1"/>
    <col min="7" max="7" width="1.140625" style="1262" customWidth="1"/>
    <col min="8" max="16384" width="9.140625" style="1262"/>
  </cols>
  <sheetData>
    <row r="1" spans="1:7" ht="27" customHeight="1" x14ac:dyDescent="0.2">
      <c r="A1" s="1903" t="s">
        <v>922</v>
      </c>
      <c r="B1" s="1904"/>
      <c r="C1" s="1904"/>
      <c r="D1" s="1904"/>
      <c r="E1" s="1904"/>
      <c r="F1" s="1905"/>
    </row>
    <row r="2" spans="1:7" ht="51" customHeight="1" x14ac:dyDescent="0.2">
      <c r="A2" s="1900" t="s">
        <v>787</v>
      </c>
      <c r="B2" s="1901"/>
      <c r="C2" s="1901"/>
      <c r="D2" s="1901"/>
      <c r="E2" s="1901"/>
      <c r="F2" s="1902"/>
    </row>
    <row r="3" spans="1:7" ht="14.25" customHeight="1" x14ac:dyDescent="0.2">
      <c r="A3" s="1393" t="s">
        <v>56</v>
      </c>
      <c r="B3" s="1394"/>
      <c r="C3" s="1394"/>
      <c r="D3" s="1394"/>
      <c r="E3" s="1394"/>
      <c r="F3" s="1395"/>
    </row>
    <row r="4" spans="1:7" ht="13.35" customHeight="1" x14ac:dyDescent="0.2">
      <c r="A4" s="1396" t="s">
        <v>162</v>
      </c>
      <c r="B4" s="1397"/>
      <c r="C4" s="1397"/>
      <c r="D4" s="1397"/>
      <c r="E4" s="1397"/>
      <c r="F4" s="1398"/>
    </row>
    <row r="5" spans="1:7" s="1400" customFormat="1" ht="24.75" thickBot="1" x14ac:dyDescent="0.25">
      <c r="A5" s="1411" t="s">
        <v>183</v>
      </c>
      <c r="B5" s="1411" t="s">
        <v>184</v>
      </c>
      <c r="C5" s="1411" t="s">
        <v>185</v>
      </c>
      <c r="D5" s="1411" t="s">
        <v>186</v>
      </c>
      <c r="E5" s="1411" t="s">
        <v>187</v>
      </c>
      <c r="F5" s="1411" t="s">
        <v>161</v>
      </c>
      <c r="G5" s="1399"/>
    </row>
    <row r="6" spans="1:7" x14ac:dyDescent="0.2">
      <c r="A6" s="1401"/>
      <c r="B6" s="1401"/>
      <c r="C6" s="1402"/>
      <c r="D6" s="1401"/>
      <c r="E6" s="1401"/>
      <c r="F6" s="1401"/>
    </row>
    <row r="7" spans="1:7" ht="13.9" customHeight="1" x14ac:dyDescent="0.2">
      <c r="A7" s="1403"/>
      <c r="B7" s="1403"/>
      <c r="C7" s="1404"/>
      <c r="D7" s="1403"/>
      <c r="E7" s="1403"/>
      <c r="F7" s="1403"/>
    </row>
    <row r="8" spans="1:7" ht="13.9" customHeight="1" x14ac:dyDescent="0.2">
      <c r="A8" s="1403"/>
      <c r="B8" s="1403"/>
      <c r="C8" s="1404"/>
      <c r="D8" s="1403"/>
      <c r="E8" s="1403"/>
      <c r="F8" s="1403"/>
    </row>
    <row r="9" spans="1:7" ht="13.9" customHeight="1" x14ac:dyDescent="0.2">
      <c r="A9" s="1403"/>
      <c r="B9" s="1403"/>
      <c r="C9" s="1404"/>
      <c r="D9" s="1403"/>
      <c r="E9" s="1403"/>
      <c r="F9" s="1403"/>
    </row>
    <row r="10" spans="1:7" ht="13.9" customHeight="1" x14ac:dyDescent="0.2">
      <c r="A10" s="1403"/>
      <c r="B10" s="1403"/>
      <c r="C10" s="1404"/>
      <c r="D10" s="1403"/>
      <c r="E10" s="1403"/>
      <c r="F10" s="1403"/>
    </row>
    <row r="11" spans="1:7" ht="13.9" customHeight="1" x14ac:dyDescent="0.2">
      <c r="A11" s="1403"/>
      <c r="B11" s="1403"/>
      <c r="C11" s="1404"/>
      <c r="D11" s="1403"/>
      <c r="E11" s="1403"/>
      <c r="F11" s="1403"/>
    </row>
    <row r="12" spans="1:7" ht="13.9" customHeight="1" x14ac:dyDescent="0.2">
      <c r="A12" s="1403"/>
      <c r="B12" s="1403"/>
      <c r="C12" s="1404"/>
      <c r="D12" s="1403"/>
      <c r="E12" s="1403"/>
      <c r="F12" s="1403"/>
    </row>
    <row r="13" spans="1:7" ht="13.9" customHeight="1" x14ac:dyDescent="0.2">
      <c r="A13" s="1403"/>
      <c r="B13" s="1403"/>
      <c r="C13" s="1404"/>
      <c r="D13" s="1403"/>
      <c r="E13" s="1403"/>
      <c r="F13" s="1403"/>
    </row>
    <row r="14" spans="1:7" ht="13.9" customHeight="1" x14ac:dyDescent="0.2">
      <c r="A14" s="1403"/>
      <c r="B14" s="1405"/>
      <c r="C14" s="1404"/>
      <c r="D14" s="1403"/>
      <c r="E14" s="1403"/>
      <c r="F14" s="1403"/>
    </row>
    <row r="15" spans="1:7" ht="13.9" customHeight="1" x14ac:dyDescent="0.2">
      <c r="A15" s="1403"/>
      <c r="B15" s="1403"/>
      <c r="C15" s="1404"/>
      <c r="D15" s="1403"/>
      <c r="E15" s="1403"/>
      <c r="F15" s="1403"/>
    </row>
    <row r="16" spans="1:7" ht="13.9" customHeight="1" x14ac:dyDescent="0.2">
      <c r="A16" s="1403"/>
      <c r="B16" s="1403"/>
      <c r="C16" s="1404"/>
      <c r="D16" s="1403"/>
      <c r="E16" s="1403"/>
      <c r="F16" s="1403"/>
    </row>
    <row r="17" spans="1:6" ht="13.9" customHeight="1" x14ac:dyDescent="0.2">
      <c r="A17" s="1403"/>
      <c r="B17" s="1403"/>
      <c r="C17" s="1404"/>
      <c r="D17" s="1403"/>
      <c r="E17" s="1403"/>
      <c r="F17" s="1403"/>
    </row>
    <row r="18" spans="1:6" ht="13.9" customHeight="1" x14ac:dyDescent="0.2">
      <c r="A18" s="1403"/>
      <c r="B18" s="1403"/>
      <c r="C18" s="1404"/>
      <c r="D18" s="1406"/>
      <c r="E18" s="1403"/>
      <c r="F18" s="1403"/>
    </row>
    <row r="19" spans="1:6" ht="13.9" customHeight="1" x14ac:dyDescent="0.2">
      <c r="A19" s="1403"/>
      <c r="B19" s="1403"/>
      <c r="C19" s="1404"/>
      <c r="D19" s="1403"/>
      <c r="E19" s="1403"/>
      <c r="F19" s="1403"/>
    </row>
    <row r="20" spans="1:6" ht="13.9" customHeight="1" x14ac:dyDescent="0.2">
      <c r="A20" s="1403"/>
      <c r="B20" s="1403"/>
      <c r="C20" s="1404"/>
      <c r="D20" s="1403"/>
      <c r="E20" s="1403"/>
      <c r="F20" s="1403"/>
    </row>
    <row r="21" spans="1:6" ht="13.9" customHeight="1" x14ac:dyDescent="0.2">
      <c r="A21" s="1403"/>
      <c r="B21" s="1403"/>
      <c r="C21" s="1404"/>
      <c r="D21" s="1403"/>
      <c r="E21" s="1403"/>
      <c r="F21" s="1403"/>
    </row>
    <row r="22" spans="1:6" ht="13.9" customHeight="1" x14ac:dyDescent="0.2">
      <c r="A22" s="1403"/>
      <c r="B22" s="1403"/>
      <c r="C22" s="1404"/>
      <c r="D22" s="1403"/>
      <c r="E22" s="1403"/>
      <c r="F22" s="1403"/>
    </row>
    <row r="23" spans="1:6" ht="13.9" customHeight="1" x14ac:dyDescent="0.2">
      <c r="A23" s="1403"/>
      <c r="B23" s="1403"/>
      <c r="C23" s="1404"/>
      <c r="D23" s="1403"/>
      <c r="E23" s="1403"/>
      <c r="F23" s="1403"/>
    </row>
    <row r="24" spans="1:6" s="1409" customFormat="1" ht="13.9" customHeight="1" x14ac:dyDescent="0.2">
      <c r="A24" s="1407"/>
      <c r="B24" s="1407"/>
      <c r="C24" s="1408"/>
      <c r="D24" s="1407"/>
      <c r="E24" s="1407"/>
      <c r="F24" s="1407"/>
    </row>
    <row r="25" spans="1:6" s="1409" customFormat="1" ht="13.9" customHeight="1" x14ac:dyDescent="0.2">
      <c r="A25" s="1407"/>
      <c r="B25" s="1407"/>
      <c r="C25" s="1408"/>
      <c r="D25" s="1407"/>
      <c r="E25" s="1407"/>
      <c r="F25" s="1407"/>
    </row>
    <row r="26" spans="1:6" s="1409" customFormat="1" ht="13.9" customHeight="1" x14ac:dyDescent="0.2">
      <c r="A26" s="1407"/>
      <c r="B26" s="1407"/>
      <c r="C26" s="1408"/>
      <c r="D26" s="1407"/>
      <c r="E26" s="1407"/>
      <c r="F26" s="1407"/>
    </row>
    <row r="27" spans="1:6" s="1409" customFormat="1" ht="13.9" customHeight="1" x14ac:dyDescent="0.2">
      <c r="A27" s="1407"/>
      <c r="B27" s="1407"/>
      <c r="C27" s="1408"/>
      <c r="D27" s="1407"/>
      <c r="E27" s="1407"/>
      <c r="F27" s="1407"/>
    </row>
    <row r="28" spans="1:6" s="1409" customFormat="1" ht="13.9" customHeight="1" x14ac:dyDescent="0.2">
      <c r="A28" s="1407"/>
      <c r="B28" s="1407"/>
      <c r="C28" s="1408"/>
      <c r="D28" s="1407"/>
      <c r="E28" s="1407"/>
      <c r="F28" s="1407"/>
    </row>
    <row r="29" spans="1:6" s="1409" customFormat="1" ht="13.9" customHeight="1" x14ac:dyDescent="0.2">
      <c r="A29" s="1407"/>
      <c r="B29" s="1407"/>
      <c r="C29" s="1408"/>
      <c r="D29" s="1407"/>
      <c r="E29" s="1407"/>
      <c r="F29" s="1407"/>
    </row>
    <row r="30" spans="1:6" s="1409" customFormat="1" ht="13.9" customHeight="1" x14ac:dyDescent="0.2">
      <c r="A30" s="1407"/>
      <c r="B30" s="1407"/>
      <c r="C30" s="1408"/>
      <c r="D30" s="1407"/>
      <c r="E30" s="1407"/>
      <c r="F30" s="1407"/>
    </row>
    <row r="31" spans="1:6" s="1409" customFormat="1" ht="13.9" customHeight="1" x14ac:dyDescent="0.2">
      <c r="A31" s="1407"/>
      <c r="B31" s="1407"/>
      <c r="C31" s="1408"/>
      <c r="D31" s="1407"/>
      <c r="E31" s="1407"/>
      <c r="F31" s="1407"/>
    </row>
    <row r="32" spans="1:6" ht="13.9" customHeight="1" x14ac:dyDescent="0.2">
      <c r="A32" s="1410"/>
      <c r="B32" s="1410"/>
      <c r="C32" s="1263"/>
    </row>
    <row r="33" spans="1:3" ht="13.9" customHeight="1" x14ac:dyDescent="0.2">
      <c r="A33" s="1410"/>
      <c r="B33" s="1410"/>
      <c r="C33" s="1263"/>
    </row>
    <row r="34" spans="1:3" ht="13.9" customHeight="1" x14ac:dyDescent="0.2">
      <c r="A34" s="1410"/>
      <c r="B34" s="1410"/>
      <c r="C34" s="1263"/>
    </row>
    <row r="35" spans="1:3" ht="13.9" customHeight="1" x14ac:dyDescent="0.2">
      <c r="A35" s="1410"/>
      <c r="B35" s="1410"/>
      <c r="C35" s="1263"/>
    </row>
    <row r="36" spans="1:3" ht="13.9" customHeight="1" x14ac:dyDescent="0.2">
      <c r="A36" s="1410"/>
      <c r="B36" s="1410"/>
      <c r="C36" s="1263"/>
    </row>
    <row r="37" spans="1:3" ht="13.9" customHeight="1" x14ac:dyDescent="0.2">
      <c r="A37" s="1410"/>
      <c r="B37" s="1410"/>
      <c r="C37" s="1263"/>
    </row>
    <row r="38" spans="1:3" ht="13.9" customHeight="1" x14ac:dyDescent="0.2">
      <c r="A38" s="1410"/>
      <c r="B38" s="1410"/>
      <c r="C38" s="1263"/>
    </row>
    <row r="39" spans="1:3" ht="13.9" customHeight="1" x14ac:dyDescent="0.2">
      <c r="A39" s="1410"/>
      <c r="B39" s="1410"/>
      <c r="C39" s="1263"/>
    </row>
    <row r="40" spans="1:3" ht="13.9" customHeight="1" x14ac:dyDescent="0.2">
      <c r="A40" s="1410"/>
      <c r="B40" s="1410"/>
      <c r="C40" s="1263"/>
    </row>
    <row r="41" spans="1:3" ht="13.9" customHeight="1" x14ac:dyDescent="0.2">
      <c r="A41" s="1410"/>
      <c r="B41" s="1410"/>
      <c r="C41" s="1263"/>
    </row>
    <row r="42" spans="1:3" ht="13.9" customHeight="1" x14ac:dyDescent="0.2">
      <c r="A42" s="1410"/>
      <c r="B42" s="1410"/>
      <c r="C42" s="1263"/>
    </row>
    <row r="43" spans="1:3" ht="13.9" customHeight="1" x14ac:dyDescent="0.2">
      <c r="A43" s="1410"/>
      <c r="B43" s="1410"/>
      <c r="C43" s="1263"/>
    </row>
    <row r="44" spans="1:3" ht="13.9" customHeight="1" x14ac:dyDescent="0.2">
      <c r="A44" s="1410"/>
      <c r="B44" s="1410"/>
      <c r="C44" s="1263"/>
    </row>
    <row r="45" spans="1:3" ht="13.9" customHeight="1" x14ac:dyDescent="0.2">
      <c r="A45" s="1410"/>
      <c r="B45" s="1410"/>
      <c r="C45" s="1263"/>
    </row>
    <row r="46" spans="1:3" ht="13.9" customHeight="1" x14ac:dyDescent="0.2">
      <c r="A46" s="1410"/>
      <c r="B46" s="1410"/>
      <c r="C46" s="1263"/>
    </row>
    <row r="47" spans="1:3" ht="13.9" customHeight="1" x14ac:dyDescent="0.2">
      <c r="A47" s="1410"/>
      <c r="B47" s="1410"/>
      <c r="C47" s="1263"/>
    </row>
    <row r="48" spans="1:3" ht="13.9" customHeight="1" x14ac:dyDescent="0.2">
      <c r="A48" s="1410"/>
      <c r="B48" s="1410"/>
      <c r="C48" s="1263"/>
    </row>
    <row r="49" spans="1:4" ht="13.9" customHeight="1" x14ac:dyDescent="0.2">
      <c r="A49" s="1410"/>
      <c r="B49" s="1410"/>
      <c r="C49" s="1263"/>
    </row>
    <row r="50" spans="1:4" ht="13.9" customHeight="1" x14ac:dyDescent="0.2">
      <c r="A50" s="1410"/>
      <c r="B50" s="1410"/>
      <c r="C50" s="1263"/>
      <c r="D50" s="1264"/>
    </row>
    <row r="51" spans="1:4" ht="13.9" customHeight="1" x14ac:dyDescent="0.2">
      <c r="A51" s="1410"/>
      <c r="B51" s="1410"/>
      <c r="C51" s="1263"/>
    </row>
    <row r="52" spans="1:4" ht="13.9" customHeight="1" x14ac:dyDescent="0.2">
      <c r="A52" s="1410"/>
      <c r="B52" s="1410"/>
      <c r="C52" s="1263"/>
    </row>
    <row r="53" spans="1:4" ht="13.9" customHeight="1" x14ac:dyDescent="0.2">
      <c r="A53" s="1410"/>
      <c r="B53" s="1410"/>
      <c r="C53" s="1263"/>
    </row>
    <row r="54" spans="1:4" ht="13.9" customHeight="1" x14ac:dyDescent="0.2">
      <c r="A54" s="1410"/>
      <c r="B54" s="1410"/>
      <c r="C54" s="1263"/>
    </row>
    <row r="55" spans="1:4" ht="13.9" customHeight="1" x14ac:dyDescent="0.2">
      <c r="A55" s="1410"/>
      <c r="B55" s="1410"/>
      <c r="C55" s="1263"/>
    </row>
    <row r="56" spans="1:4" ht="13.9" customHeight="1" x14ac:dyDescent="0.2">
      <c r="A56" s="1410"/>
      <c r="B56" s="1410"/>
      <c r="C56" s="1263"/>
    </row>
    <row r="57" spans="1:4" ht="13.9" customHeight="1" x14ac:dyDescent="0.2">
      <c r="A57" s="1410"/>
      <c r="B57" s="1410"/>
      <c r="C57" s="1263"/>
    </row>
    <row r="58" spans="1:4" ht="13.9" customHeight="1" x14ac:dyDescent="0.2">
      <c r="A58" s="1410"/>
      <c r="B58" s="1410"/>
      <c r="C58" s="1263"/>
    </row>
    <row r="59" spans="1:4" ht="13.9" customHeight="1" x14ac:dyDescent="0.2">
      <c r="A59" s="1410"/>
      <c r="B59" s="1410"/>
      <c r="C59" s="1263"/>
    </row>
    <row r="60" spans="1:4" ht="13.9" customHeight="1" x14ac:dyDescent="0.2">
      <c r="A60" s="1410"/>
      <c r="B60" s="1410"/>
      <c r="C60" s="1263"/>
    </row>
    <row r="61" spans="1:4" ht="13.9" customHeight="1" x14ac:dyDescent="0.2">
      <c r="A61" s="1410"/>
      <c r="B61" s="1410"/>
      <c r="C61" s="1263"/>
    </row>
    <row r="62" spans="1:4" ht="13.9" customHeight="1" x14ac:dyDescent="0.2">
      <c r="A62" s="1410"/>
      <c r="B62" s="1410"/>
      <c r="C62" s="1263"/>
    </row>
    <row r="63" spans="1:4" ht="13.9" customHeight="1" x14ac:dyDescent="0.2">
      <c r="A63" s="1410"/>
      <c r="B63" s="1410"/>
      <c r="C63" s="1263"/>
    </row>
    <row r="64" spans="1:4" ht="13.9" customHeight="1" x14ac:dyDescent="0.2">
      <c r="A64" s="1410"/>
      <c r="B64" s="1410"/>
      <c r="C64" s="1263"/>
    </row>
    <row r="65" spans="1:3" ht="13.9" customHeight="1" x14ac:dyDescent="0.2">
      <c r="A65" s="1410"/>
      <c r="B65" s="1410"/>
      <c r="C65" s="1263"/>
    </row>
    <row r="66" spans="1:3" ht="13.9" customHeight="1" x14ac:dyDescent="0.2">
      <c r="A66" s="1410"/>
      <c r="B66" s="1410"/>
      <c r="C66" s="1263"/>
    </row>
    <row r="67" spans="1:3" ht="13.9" customHeight="1" x14ac:dyDescent="0.2">
      <c r="A67" s="1410"/>
      <c r="B67" s="1410"/>
      <c r="C67" s="1263"/>
    </row>
    <row r="68" spans="1:3" ht="13.9" customHeight="1" x14ac:dyDescent="0.2">
      <c r="A68" s="1410"/>
      <c r="B68" s="1410"/>
      <c r="C68" s="1263"/>
    </row>
    <row r="69" spans="1:3" ht="13.9" customHeight="1" x14ac:dyDescent="0.2">
      <c r="A69" s="1410"/>
      <c r="B69" s="1410"/>
      <c r="C69" s="1263"/>
    </row>
    <row r="70" spans="1:3" ht="13.9" customHeight="1" x14ac:dyDescent="0.2">
      <c r="A70" s="1410"/>
      <c r="B70" s="1410"/>
      <c r="C70" s="1263"/>
    </row>
    <row r="71" spans="1:3" ht="13.9" customHeight="1" x14ac:dyDescent="0.2">
      <c r="A71" s="1410"/>
      <c r="B71" s="1410"/>
      <c r="C71" s="1263"/>
    </row>
    <row r="72" spans="1:3" ht="13.9" customHeight="1" x14ac:dyDescent="0.2">
      <c r="A72" s="1410"/>
      <c r="B72" s="1410"/>
      <c r="C72" s="1263"/>
    </row>
    <row r="73" spans="1:3" ht="13.9" customHeight="1" x14ac:dyDescent="0.2">
      <c r="A73" s="1410"/>
      <c r="B73" s="1410"/>
      <c r="C73" s="1263"/>
    </row>
    <row r="74" spans="1:3" ht="13.9" customHeight="1" x14ac:dyDescent="0.2">
      <c r="A74" s="1410"/>
      <c r="B74" s="1410"/>
      <c r="C74" s="1263"/>
    </row>
    <row r="75" spans="1:3" ht="13.9" customHeight="1" x14ac:dyDescent="0.2">
      <c r="A75" s="1410"/>
      <c r="B75" s="1410"/>
      <c r="C75" s="1263"/>
    </row>
    <row r="76" spans="1:3" ht="13.9" customHeight="1" x14ac:dyDescent="0.2">
      <c r="A76" s="1410"/>
      <c r="B76" s="1410"/>
      <c r="C76" s="1263"/>
    </row>
    <row r="77" spans="1:3" ht="13.9" customHeight="1" x14ac:dyDescent="0.2">
      <c r="A77" s="1410"/>
      <c r="B77" s="1410"/>
      <c r="C77" s="1263"/>
    </row>
    <row r="78" spans="1:3" ht="13.9" customHeight="1" x14ac:dyDescent="0.2">
      <c r="A78" s="1410"/>
      <c r="B78" s="1410"/>
      <c r="C78" s="1263"/>
    </row>
    <row r="79" spans="1:3" ht="13.9" customHeight="1" x14ac:dyDescent="0.2">
      <c r="A79" s="1410"/>
      <c r="B79" s="1410"/>
      <c r="C79" s="1263"/>
    </row>
    <row r="80" spans="1:3" ht="13.9" customHeight="1" x14ac:dyDescent="0.2">
      <c r="A80" s="1410"/>
      <c r="B80" s="1410"/>
      <c r="C80" s="1263"/>
    </row>
    <row r="81" spans="1:3" ht="13.9" customHeight="1" x14ac:dyDescent="0.2">
      <c r="A81" s="1410"/>
      <c r="B81" s="1410"/>
      <c r="C81" s="1263"/>
    </row>
    <row r="82" spans="1:3" ht="13.9" customHeight="1" x14ac:dyDescent="0.2">
      <c r="A82" s="1410"/>
      <c r="B82" s="1410"/>
      <c r="C82" s="1263"/>
    </row>
    <row r="83" spans="1:3" ht="13.9" customHeight="1" x14ac:dyDescent="0.2">
      <c r="A83" s="1410"/>
      <c r="B83" s="1410"/>
      <c r="C83" s="1263"/>
    </row>
    <row r="84" spans="1:3" ht="13.9" customHeight="1" x14ac:dyDescent="0.2">
      <c r="A84" s="1410"/>
      <c r="B84" s="1410"/>
      <c r="C84" s="1263"/>
    </row>
    <row r="85" spans="1:3" ht="13.9" customHeight="1" x14ac:dyDescent="0.2">
      <c r="A85" s="1410"/>
      <c r="B85" s="1410"/>
      <c r="C85" s="1263"/>
    </row>
    <row r="86" spans="1:3" ht="13.9" customHeight="1" x14ac:dyDescent="0.2">
      <c r="A86" s="1410"/>
      <c r="B86" s="1410"/>
      <c r="C86" s="1263"/>
    </row>
    <row r="87" spans="1:3" ht="13.9" customHeight="1" x14ac:dyDescent="0.2">
      <c r="A87" s="1410"/>
      <c r="B87" s="1410"/>
      <c r="C87" s="1263"/>
    </row>
    <row r="88" spans="1:3" ht="13.9" customHeight="1" x14ac:dyDescent="0.2">
      <c r="A88" s="1410"/>
      <c r="B88" s="1410"/>
      <c r="C88" s="1263"/>
    </row>
    <row r="89" spans="1:3" ht="13.9" customHeight="1" x14ac:dyDescent="0.2">
      <c r="A89" s="1410"/>
      <c r="B89" s="1410"/>
      <c r="C89" s="1263"/>
    </row>
    <row r="90" spans="1:3" ht="13.9" customHeight="1" x14ac:dyDescent="0.2">
      <c r="A90" s="1410"/>
      <c r="B90" s="1410"/>
      <c r="C90" s="1263"/>
    </row>
    <row r="91" spans="1:3" ht="13.9" customHeight="1" x14ac:dyDescent="0.2">
      <c r="A91" s="1410"/>
      <c r="B91" s="1410"/>
      <c r="C91" s="1263"/>
    </row>
    <row r="92" spans="1:3" ht="13.9" customHeight="1" x14ac:dyDescent="0.2">
      <c r="A92" s="1410"/>
      <c r="B92" s="1410"/>
      <c r="C92" s="1263"/>
    </row>
    <row r="93" spans="1:3" ht="13.9" customHeight="1" x14ac:dyDescent="0.2">
      <c r="A93" s="1410"/>
      <c r="B93" s="1410"/>
      <c r="C93" s="1263"/>
    </row>
    <row r="94" spans="1:3" ht="13.9" customHeight="1" x14ac:dyDescent="0.2">
      <c r="A94" s="1410"/>
      <c r="B94" s="1410"/>
      <c r="C94" s="1263"/>
    </row>
    <row r="95" spans="1:3" ht="13.9" customHeight="1" x14ac:dyDescent="0.2">
      <c r="A95" s="1410"/>
      <c r="B95" s="1410"/>
      <c r="C95" s="1263"/>
    </row>
    <row r="96" spans="1:3" ht="13.9" customHeight="1" x14ac:dyDescent="0.2">
      <c r="A96" s="1410"/>
      <c r="B96" s="1410"/>
      <c r="C96" s="1263"/>
    </row>
    <row r="97" spans="1:3" ht="13.9" customHeight="1" x14ac:dyDescent="0.2">
      <c r="A97" s="1410"/>
      <c r="B97" s="1410"/>
      <c r="C97" s="1263"/>
    </row>
    <row r="98" spans="1:3" ht="13.9" customHeight="1" x14ac:dyDescent="0.2">
      <c r="A98" s="1410"/>
      <c r="B98" s="1410"/>
      <c r="C98" s="1263"/>
    </row>
    <row r="99" spans="1:3" ht="13.9" customHeight="1" x14ac:dyDescent="0.2">
      <c r="A99" s="1410"/>
      <c r="B99" s="1410"/>
      <c r="C99" s="1263"/>
    </row>
    <row r="100" spans="1:3" ht="13.9" customHeight="1" x14ac:dyDescent="0.2">
      <c r="A100" s="1410"/>
      <c r="B100" s="1410"/>
      <c r="C100" s="1263"/>
    </row>
    <row r="101" spans="1:3" ht="13.9" customHeight="1" x14ac:dyDescent="0.2">
      <c r="A101" s="1410"/>
      <c r="B101" s="1410"/>
      <c r="C101" s="1263"/>
    </row>
    <row r="102" spans="1:3" ht="13.9" customHeight="1" x14ac:dyDescent="0.2">
      <c r="A102" s="1410"/>
      <c r="B102" s="1410"/>
      <c r="C102" s="1263"/>
    </row>
    <row r="103" spans="1:3" ht="13.9" customHeight="1" x14ac:dyDescent="0.2">
      <c r="A103" s="1410"/>
      <c r="B103" s="1410"/>
      <c r="C103" s="1263"/>
    </row>
    <row r="104" spans="1:3" ht="13.9" customHeight="1" x14ac:dyDescent="0.2">
      <c r="A104" s="1410"/>
      <c r="B104" s="1410"/>
      <c r="C104" s="1263"/>
    </row>
    <row r="105" spans="1:3" ht="13.9" customHeight="1" x14ac:dyDescent="0.2">
      <c r="A105" s="1410"/>
      <c r="B105" s="1410"/>
      <c r="C105" s="1263"/>
    </row>
    <row r="106" spans="1:3" ht="13.9" customHeight="1" x14ac:dyDescent="0.2">
      <c r="A106" s="1410"/>
      <c r="B106" s="1410"/>
      <c r="C106" s="1263"/>
    </row>
    <row r="107" spans="1:3" ht="13.9" customHeight="1" x14ac:dyDescent="0.2">
      <c r="A107" s="1410"/>
      <c r="B107" s="1410"/>
      <c r="C107" s="1263"/>
    </row>
    <row r="108" spans="1:3" ht="13.9" customHeight="1" x14ac:dyDescent="0.2">
      <c r="A108" s="1410"/>
      <c r="B108" s="1410"/>
      <c r="C108" s="1263"/>
    </row>
    <row r="109" spans="1:3" ht="13.9" customHeight="1" x14ac:dyDescent="0.2">
      <c r="A109" s="1410"/>
      <c r="B109" s="1410"/>
      <c r="C109" s="1263"/>
    </row>
    <row r="110" spans="1:3" ht="13.9" customHeight="1" x14ac:dyDescent="0.2">
      <c r="A110" s="1410"/>
      <c r="B110" s="1410"/>
      <c r="C110" s="1263"/>
    </row>
    <row r="111" spans="1:3" ht="13.9" customHeight="1" x14ac:dyDescent="0.2">
      <c r="A111" s="1410"/>
      <c r="B111" s="1410"/>
      <c r="C111" s="1263"/>
    </row>
    <row r="112" spans="1:3" ht="13.9" customHeight="1" x14ac:dyDescent="0.2">
      <c r="A112" s="1410"/>
      <c r="B112" s="1410"/>
      <c r="C112" s="1263"/>
    </row>
    <row r="113" spans="1:3" ht="13.9" customHeight="1" x14ac:dyDescent="0.2">
      <c r="A113" s="1410"/>
      <c r="B113" s="1410"/>
      <c r="C113" s="1263"/>
    </row>
    <row r="114" spans="1:3" ht="13.9" customHeight="1" x14ac:dyDescent="0.2">
      <c r="A114" s="1410"/>
      <c r="B114" s="1410"/>
      <c r="C114" s="1263"/>
    </row>
    <row r="115" spans="1:3" ht="13.9" customHeight="1" x14ac:dyDescent="0.2">
      <c r="A115" s="1410"/>
      <c r="B115" s="1410"/>
      <c r="C115" s="1263"/>
    </row>
    <row r="116" spans="1:3" ht="13.9" customHeight="1" x14ac:dyDescent="0.2">
      <c r="A116" s="1410"/>
      <c r="B116" s="1410"/>
      <c r="C116" s="1263"/>
    </row>
    <row r="117" spans="1:3" ht="13.9" customHeight="1" x14ac:dyDescent="0.2">
      <c r="A117" s="1410"/>
      <c r="B117" s="1410"/>
      <c r="C117" s="1263"/>
    </row>
    <row r="118" spans="1:3" ht="13.9" customHeight="1" x14ac:dyDescent="0.2">
      <c r="A118" s="1410"/>
      <c r="B118" s="1410"/>
      <c r="C118" s="1263"/>
    </row>
    <row r="119" spans="1:3" ht="13.9" customHeight="1" x14ac:dyDescent="0.2">
      <c r="A119" s="1410"/>
      <c r="B119" s="1410"/>
      <c r="C119" s="1263"/>
    </row>
    <row r="120" spans="1:3" ht="13.9" customHeight="1" x14ac:dyDescent="0.2">
      <c r="A120" s="1410"/>
      <c r="B120" s="1410"/>
      <c r="C120" s="1263"/>
    </row>
    <row r="121" spans="1:3" ht="13.9" customHeight="1" x14ac:dyDescent="0.2">
      <c r="A121" s="1410"/>
      <c r="B121" s="1410"/>
      <c r="C121" s="1263"/>
    </row>
    <row r="122" spans="1:3" ht="13.9" customHeight="1" x14ac:dyDescent="0.2">
      <c r="A122" s="1410"/>
      <c r="B122" s="1410"/>
      <c r="C122" s="1263"/>
    </row>
    <row r="123" spans="1:3" ht="13.9" customHeight="1" x14ac:dyDescent="0.2">
      <c r="A123" s="1410"/>
      <c r="B123" s="1410"/>
      <c r="C123" s="1263"/>
    </row>
    <row r="124" spans="1:3" ht="13.9" customHeight="1" x14ac:dyDescent="0.2">
      <c r="A124" s="1410"/>
      <c r="B124" s="1410"/>
      <c r="C124" s="1263"/>
    </row>
    <row r="125" spans="1:3" ht="13.9" customHeight="1" x14ac:dyDescent="0.2">
      <c r="A125" s="1410"/>
      <c r="B125" s="1410"/>
      <c r="C125" s="1263"/>
    </row>
    <row r="126" spans="1:3" ht="13.9" customHeight="1" x14ac:dyDescent="0.2">
      <c r="A126" s="1410"/>
      <c r="B126" s="1410"/>
      <c r="C126" s="1263"/>
    </row>
    <row r="127" spans="1:3" ht="13.9" customHeight="1" x14ac:dyDescent="0.2">
      <c r="A127" s="1410"/>
      <c r="B127" s="1410"/>
      <c r="C127" s="1263"/>
    </row>
    <row r="128" spans="1:3" ht="13.9" customHeight="1" x14ac:dyDescent="0.2">
      <c r="A128" s="1410"/>
      <c r="B128" s="1410"/>
      <c r="C128" s="1263"/>
    </row>
    <row r="129" spans="1:3" ht="13.9" customHeight="1" x14ac:dyDescent="0.2">
      <c r="A129" s="1410"/>
      <c r="B129" s="1410"/>
      <c r="C129" s="1263"/>
    </row>
    <row r="130" spans="1:3" ht="13.9" customHeight="1" x14ac:dyDescent="0.2">
      <c r="A130" s="1410"/>
      <c r="B130" s="1410"/>
      <c r="C130" s="1263"/>
    </row>
    <row r="131" spans="1:3" ht="13.9" customHeight="1" x14ac:dyDescent="0.2">
      <c r="A131" s="1410"/>
      <c r="B131" s="1410"/>
      <c r="C131" s="1263"/>
    </row>
    <row r="132" spans="1:3" ht="13.9" customHeight="1" x14ac:dyDescent="0.2">
      <c r="A132" s="1410"/>
      <c r="B132" s="1410"/>
      <c r="C132" s="1263"/>
    </row>
    <row r="133" spans="1:3" ht="13.9" customHeight="1" x14ac:dyDescent="0.2">
      <c r="A133" s="1410"/>
      <c r="B133" s="1410"/>
      <c r="C133" s="1263"/>
    </row>
    <row r="134" spans="1:3" ht="13.9" customHeight="1" x14ac:dyDescent="0.2">
      <c r="A134" s="1410"/>
      <c r="B134" s="1410"/>
      <c r="C134" s="1263"/>
    </row>
    <row r="135" spans="1:3" ht="13.9" customHeight="1" x14ac:dyDescent="0.2">
      <c r="A135" s="1410"/>
      <c r="B135" s="1410"/>
      <c r="C135" s="1263"/>
    </row>
    <row r="136" spans="1:3" ht="13.9" customHeight="1" x14ac:dyDescent="0.2">
      <c r="A136" s="1410"/>
      <c r="B136" s="1410"/>
      <c r="C136" s="1263"/>
    </row>
    <row r="137" spans="1:3" ht="13.9" customHeight="1" x14ac:dyDescent="0.2">
      <c r="A137" s="1410"/>
      <c r="B137" s="1410"/>
      <c r="C137" s="1263"/>
    </row>
    <row r="138" spans="1:3" ht="13.9" customHeight="1" x14ac:dyDescent="0.2">
      <c r="A138" s="1410"/>
      <c r="B138" s="1410"/>
      <c r="C138" s="1263"/>
    </row>
    <row r="139" spans="1:3" ht="13.9" customHeight="1" x14ac:dyDescent="0.2">
      <c r="A139" s="1410"/>
      <c r="B139" s="1410"/>
      <c r="C139" s="1263"/>
    </row>
    <row r="140" spans="1:3" ht="13.9" customHeight="1" x14ac:dyDescent="0.2">
      <c r="A140" s="1410"/>
      <c r="B140" s="1410"/>
      <c r="C140" s="1263"/>
    </row>
    <row r="141" spans="1:3" ht="13.9" customHeight="1" x14ac:dyDescent="0.2">
      <c r="A141" s="1410"/>
      <c r="B141" s="1410"/>
      <c r="C141" s="1263"/>
    </row>
    <row r="142" spans="1:3" ht="13.9" customHeight="1" x14ac:dyDescent="0.2">
      <c r="A142" s="1410"/>
      <c r="B142" s="1410"/>
      <c r="C142" s="1263"/>
    </row>
    <row r="143" spans="1:3" ht="13.9" customHeight="1" x14ac:dyDescent="0.2">
      <c r="A143" s="1410"/>
      <c r="B143" s="1410"/>
      <c r="C143" s="1263"/>
    </row>
    <row r="144" spans="1:3" ht="13.9" customHeight="1" x14ac:dyDescent="0.2">
      <c r="A144" s="1410"/>
      <c r="B144" s="1410"/>
      <c r="C144" s="1263"/>
    </row>
    <row r="145" spans="1:3" ht="13.9" customHeight="1" x14ac:dyDescent="0.2">
      <c r="A145" s="1410"/>
      <c r="B145" s="1410"/>
      <c r="C145" s="1263"/>
    </row>
    <row r="146" spans="1:3" ht="13.9" customHeight="1" x14ac:dyDescent="0.2">
      <c r="A146" s="1410"/>
      <c r="B146" s="1410"/>
      <c r="C146" s="1263"/>
    </row>
    <row r="147" spans="1:3" ht="13.9" customHeight="1" x14ac:dyDescent="0.2">
      <c r="A147" s="1410"/>
      <c r="B147" s="1410"/>
      <c r="C147" s="1263"/>
    </row>
    <row r="148" spans="1:3" ht="13.9" customHeight="1" x14ac:dyDescent="0.2">
      <c r="A148" s="1410"/>
      <c r="B148" s="1410"/>
      <c r="C148" s="1263"/>
    </row>
    <row r="149" spans="1:3" ht="13.9" customHeight="1" x14ac:dyDescent="0.2">
      <c r="A149" s="1410"/>
      <c r="B149" s="1410"/>
      <c r="C149" s="1263"/>
    </row>
    <row r="150" spans="1:3" ht="13.9" customHeight="1" x14ac:dyDescent="0.2">
      <c r="A150" s="1410"/>
      <c r="B150" s="1410"/>
      <c r="C150" s="1263"/>
    </row>
    <row r="151" spans="1:3" ht="13.9" customHeight="1" x14ac:dyDescent="0.2">
      <c r="A151" s="1410"/>
      <c r="B151" s="1410"/>
      <c r="C151" s="1263"/>
    </row>
    <row r="152" spans="1:3" ht="13.9" customHeight="1" x14ac:dyDescent="0.2">
      <c r="A152" s="1410"/>
      <c r="B152" s="1410"/>
      <c r="C152" s="1263"/>
    </row>
    <row r="153" spans="1:3" ht="13.9" customHeight="1" x14ac:dyDescent="0.2">
      <c r="A153" s="1410"/>
      <c r="B153" s="1410"/>
      <c r="C153" s="1263"/>
    </row>
    <row r="154" spans="1:3" ht="13.9" customHeight="1" x14ac:dyDescent="0.2">
      <c r="A154" s="1410"/>
      <c r="B154" s="1410"/>
      <c r="C154" s="1263"/>
    </row>
    <row r="155" spans="1:3" ht="13.9" customHeight="1" x14ac:dyDescent="0.2">
      <c r="A155" s="1410"/>
      <c r="B155" s="1410"/>
      <c r="C155" s="1263"/>
    </row>
    <row r="156" spans="1:3" ht="13.9" customHeight="1" x14ac:dyDescent="0.2">
      <c r="A156" s="1410"/>
      <c r="B156" s="1410"/>
      <c r="C156" s="1263"/>
    </row>
    <row r="157" spans="1:3" ht="13.9" customHeight="1" x14ac:dyDescent="0.2">
      <c r="A157" s="1410"/>
      <c r="B157" s="1410"/>
      <c r="C157" s="1263"/>
    </row>
    <row r="158" spans="1:3" ht="13.9" customHeight="1" x14ac:dyDescent="0.2">
      <c r="A158" s="1410"/>
      <c r="B158" s="1410"/>
      <c r="C158" s="1263"/>
    </row>
    <row r="159" spans="1:3" ht="13.9" customHeight="1" x14ac:dyDescent="0.2">
      <c r="A159" s="1410"/>
      <c r="B159" s="1410"/>
      <c r="C159" s="1263"/>
    </row>
    <row r="160" spans="1:3" ht="13.9" customHeight="1" x14ac:dyDescent="0.2">
      <c r="A160" s="1410"/>
      <c r="B160" s="1410"/>
      <c r="C160" s="1263"/>
    </row>
    <row r="161" spans="1:3" ht="13.9" customHeight="1" x14ac:dyDescent="0.2">
      <c r="A161" s="1410"/>
      <c r="B161" s="1410"/>
      <c r="C161" s="1263"/>
    </row>
    <row r="162" spans="1:3" ht="13.9" customHeight="1" x14ac:dyDescent="0.2">
      <c r="A162" s="1410"/>
      <c r="B162" s="1410"/>
      <c r="C162" s="1263"/>
    </row>
    <row r="163" spans="1:3" ht="13.9" customHeight="1" x14ac:dyDescent="0.2">
      <c r="A163" s="1410"/>
      <c r="B163" s="1410"/>
      <c r="C163" s="1263"/>
    </row>
    <row r="164" spans="1:3" ht="13.9" customHeight="1" x14ac:dyDescent="0.2">
      <c r="A164" s="1410"/>
      <c r="B164" s="1410"/>
      <c r="C164" s="1263"/>
    </row>
    <row r="165" spans="1:3" ht="13.9" customHeight="1" x14ac:dyDescent="0.2">
      <c r="A165" s="1410"/>
      <c r="B165" s="1410"/>
      <c r="C165" s="1263"/>
    </row>
    <row r="166" spans="1:3" ht="13.9" customHeight="1" x14ac:dyDescent="0.2">
      <c r="A166" s="1410"/>
      <c r="B166" s="1410"/>
      <c r="C166" s="1263"/>
    </row>
    <row r="167" spans="1:3" ht="13.9" customHeight="1" x14ac:dyDescent="0.2">
      <c r="A167" s="1410"/>
      <c r="B167" s="1410"/>
      <c r="C167" s="1263"/>
    </row>
    <row r="168" spans="1:3" ht="13.9" customHeight="1" x14ac:dyDescent="0.2">
      <c r="A168" s="1410"/>
      <c r="B168" s="1410"/>
      <c r="C168" s="1263"/>
    </row>
    <row r="169" spans="1:3" ht="13.9" customHeight="1" x14ac:dyDescent="0.2">
      <c r="A169" s="1410"/>
      <c r="B169" s="1410"/>
      <c r="C169" s="1263"/>
    </row>
    <row r="170" spans="1:3" ht="13.9" customHeight="1" x14ac:dyDescent="0.2">
      <c r="A170" s="1410"/>
      <c r="B170" s="1410"/>
      <c r="C170" s="1263"/>
    </row>
    <row r="171" spans="1:3" ht="13.9" customHeight="1" x14ac:dyDescent="0.2">
      <c r="A171" s="1410"/>
      <c r="B171" s="1410"/>
      <c r="C171" s="1263"/>
    </row>
    <row r="172" spans="1:3" ht="13.9" customHeight="1" x14ac:dyDescent="0.2">
      <c r="A172" s="1410"/>
      <c r="B172" s="1410"/>
      <c r="C172" s="1263"/>
    </row>
    <row r="173" spans="1:3" ht="13.9" customHeight="1" x14ac:dyDescent="0.2">
      <c r="A173" s="1410"/>
      <c r="B173" s="1410"/>
      <c r="C173" s="1263"/>
    </row>
    <row r="174" spans="1:3" ht="13.9" customHeight="1" x14ac:dyDescent="0.2">
      <c r="A174" s="1410"/>
      <c r="B174" s="1410"/>
      <c r="C174" s="1263"/>
    </row>
    <row r="175" spans="1:3" ht="13.9" customHeight="1" x14ac:dyDescent="0.2">
      <c r="A175" s="1410"/>
      <c r="B175" s="1410"/>
      <c r="C175" s="1263"/>
    </row>
    <row r="176" spans="1:3" ht="13.9" customHeight="1" x14ac:dyDescent="0.2">
      <c r="A176" s="1410"/>
      <c r="B176" s="1410"/>
      <c r="C176" s="1263"/>
    </row>
    <row r="177" spans="1:3" ht="13.9" customHeight="1" x14ac:dyDescent="0.2">
      <c r="A177" s="1410"/>
      <c r="B177" s="1410"/>
      <c r="C177" s="1263"/>
    </row>
    <row r="178" spans="1:3" ht="13.9" customHeight="1" x14ac:dyDescent="0.2">
      <c r="A178" s="1410"/>
      <c r="B178" s="1410"/>
      <c r="C178" s="1263"/>
    </row>
    <row r="179" spans="1:3" ht="13.9" customHeight="1" x14ac:dyDescent="0.2">
      <c r="A179" s="1410"/>
      <c r="B179" s="1410"/>
      <c r="C179" s="1263"/>
    </row>
    <row r="180" spans="1:3" ht="13.9" customHeight="1" x14ac:dyDescent="0.2">
      <c r="A180" s="1410"/>
      <c r="B180" s="1410"/>
      <c r="C180" s="1263"/>
    </row>
    <row r="181" spans="1:3" ht="13.9" customHeight="1" x14ac:dyDescent="0.2">
      <c r="A181" s="1410"/>
      <c r="B181" s="1410"/>
      <c r="C181" s="1263"/>
    </row>
    <row r="182" spans="1:3" ht="13.9" customHeight="1" x14ac:dyDescent="0.2">
      <c r="A182" s="1410"/>
      <c r="B182" s="1410"/>
      <c r="C182" s="1263"/>
    </row>
    <row r="183" spans="1:3" ht="13.9" customHeight="1" x14ac:dyDescent="0.2">
      <c r="A183" s="1410"/>
      <c r="B183" s="1410"/>
      <c r="C183" s="1263"/>
    </row>
    <row r="184" spans="1:3" ht="13.9" customHeight="1" x14ac:dyDescent="0.2">
      <c r="A184" s="1410"/>
      <c r="B184" s="1410"/>
      <c r="C184" s="1263"/>
    </row>
    <row r="185" spans="1:3" ht="13.9" customHeight="1" x14ac:dyDescent="0.2">
      <c r="A185" s="1410"/>
      <c r="B185" s="1410"/>
      <c r="C185" s="1263"/>
    </row>
    <row r="186" spans="1:3" ht="13.9" customHeight="1" x14ac:dyDescent="0.2">
      <c r="A186" s="1410"/>
      <c r="B186" s="1410"/>
      <c r="C186" s="1263"/>
    </row>
    <row r="187" spans="1:3" ht="13.9" customHeight="1" x14ac:dyDescent="0.2">
      <c r="A187" s="1410"/>
      <c r="B187" s="1410"/>
      <c r="C187" s="1263"/>
    </row>
    <row r="188" spans="1:3" ht="13.9" customHeight="1" x14ac:dyDescent="0.2">
      <c r="A188" s="1410"/>
      <c r="B188" s="1410"/>
      <c r="C188" s="1263"/>
    </row>
    <row r="189" spans="1:3" ht="13.9" customHeight="1" x14ac:dyDescent="0.2">
      <c r="A189" s="1410"/>
      <c r="B189" s="1410"/>
      <c r="C189" s="1263"/>
    </row>
    <row r="190" spans="1:3" ht="13.9" customHeight="1" x14ac:dyDescent="0.2">
      <c r="A190" s="1410"/>
      <c r="B190" s="1410"/>
      <c r="C190" s="1263"/>
    </row>
    <row r="191" spans="1:3" ht="13.9" customHeight="1" x14ac:dyDescent="0.2">
      <c r="A191" s="1410"/>
      <c r="B191" s="1410"/>
      <c r="C191" s="1263"/>
    </row>
    <row r="192" spans="1:3" ht="13.9" customHeight="1" x14ac:dyDescent="0.2">
      <c r="A192" s="1410"/>
      <c r="B192" s="1410"/>
      <c r="C192" s="1263"/>
    </row>
    <row r="193" spans="1:3" ht="13.9" customHeight="1" x14ac:dyDescent="0.2">
      <c r="A193" s="1410"/>
      <c r="B193" s="1410"/>
      <c r="C193" s="1263"/>
    </row>
    <row r="194" spans="1:3" ht="13.9" customHeight="1" x14ac:dyDescent="0.2">
      <c r="A194" s="1410"/>
      <c r="B194" s="1410"/>
      <c r="C194" s="1263"/>
    </row>
    <row r="195" spans="1:3" ht="13.9" customHeight="1" x14ac:dyDescent="0.2">
      <c r="A195" s="1410"/>
      <c r="B195" s="1410"/>
      <c r="C195" s="1263"/>
    </row>
    <row r="196" spans="1:3" ht="13.9" customHeight="1" x14ac:dyDescent="0.2">
      <c r="A196" s="1410"/>
      <c r="B196" s="1410"/>
      <c r="C196" s="1263"/>
    </row>
    <row r="197" spans="1:3" ht="13.9" customHeight="1" x14ac:dyDescent="0.2">
      <c r="A197" s="1410"/>
      <c r="B197" s="1410"/>
      <c r="C197" s="1263"/>
    </row>
    <row r="198" spans="1:3" ht="13.9" customHeight="1" x14ac:dyDescent="0.2">
      <c r="A198" s="1410"/>
      <c r="B198" s="1410"/>
      <c r="C198" s="1263"/>
    </row>
    <row r="199" spans="1:3" ht="13.9" customHeight="1" x14ac:dyDescent="0.2">
      <c r="A199" s="1410"/>
      <c r="B199" s="1410"/>
      <c r="C199" s="1263"/>
    </row>
    <row r="200" spans="1:3" ht="13.9" customHeight="1" x14ac:dyDescent="0.2">
      <c r="A200" s="1410"/>
      <c r="B200" s="1410"/>
      <c r="C200" s="1263"/>
    </row>
    <row r="201" spans="1:3" ht="13.9" customHeight="1" x14ac:dyDescent="0.2">
      <c r="A201" s="1410"/>
      <c r="B201" s="1410"/>
      <c r="C201" s="1263"/>
    </row>
    <row r="202" spans="1:3" ht="13.9" customHeight="1" x14ac:dyDescent="0.2">
      <c r="A202" s="1410"/>
      <c r="B202" s="1410"/>
      <c r="C202" s="1263"/>
    </row>
    <row r="203" spans="1:3" ht="13.9" customHeight="1" x14ac:dyDescent="0.2">
      <c r="A203" s="1410"/>
      <c r="B203" s="1410"/>
      <c r="C203" s="1263"/>
    </row>
    <row r="204" spans="1:3" ht="13.9" customHeight="1" x14ac:dyDescent="0.2">
      <c r="A204" s="1410"/>
      <c r="B204" s="1410"/>
      <c r="C204" s="1263"/>
    </row>
    <row r="205" spans="1:3" ht="13.9" customHeight="1" x14ac:dyDescent="0.2">
      <c r="A205" s="1410"/>
      <c r="B205" s="1410"/>
      <c r="C205" s="1263"/>
    </row>
    <row r="206" spans="1:3" ht="13.9" customHeight="1" x14ac:dyDescent="0.2">
      <c r="A206" s="1410"/>
      <c r="B206" s="1410"/>
      <c r="C206" s="1263"/>
    </row>
    <row r="207" spans="1:3" ht="13.9" customHeight="1" x14ac:dyDescent="0.2">
      <c r="A207" s="1410"/>
      <c r="B207" s="1410"/>
      <c r="C207" s="1263"/>
    </row>
    <row r="208" spans="1:3" ht="13.9" customHeight="1" x14ac:dyDescent="0.2">
      <c r="A208" s="1410"/>
      <c r="B208" s="1410"/>
      <c r="C208" s="1263"/>
    </row>
    <row r="209" spans="1:3" ht="13.9" customHeight="1" x14ac:dyDescent="0.2">
      <c r="A209" s="1410"/>
      <c r="B209" s="1410"/>
      <c r="C209" s="1263"/>
    </row>
    <row r="210" spans="1:3" ht="13.9" customHeight="1" x14ac:dyDescent="0.2">
      <c r="A210" s="1410"/>
      <c r="B210" s="1410"/>
      <c r="C210" s="1263"/>
    </row>
    <row r="211" spans="1:3" ht="13.9" customHeight="1" x14ac:dyDescent="0.2">
      <c r="A211" s="1410"/>
      <c r="B211" s="1410"/>
      <c r="C211" s="1263"/>
    </row>
    <row r="212" spans="1:3" ht="13.9" customHeight="1" x14ac:dyDescent="0.2">
      <c r="A212" s="1410"/>
      <c r="B212" s="1410"/>
      <c r="C212" s="1263"/>
    </row>
    <row r="213" spans="1:3" ht="13.9" customHeight="1" x14ac:dyDescent="0.2">
      <c r="A213" s="1410"/>
      <c r="B213" s="1410"/>
      <c r="C213" s="1263"/>
    </row>
    <row r="214" spans="1:3" ht="13.9" customHeight="1" x14ac:dyDescent="0.2">
      <c r="A214" s="1410"/>
      <c r="B214" s="1410"/>
      <c r="C214" s="1263"/>
    </row>
    <row r="215" spans="1:3" ht="13.9" customHeight="1" x14ac:dyDescent="0.2">
      <c r="A215" s="1410"/>
      <c r="B215" s="1410"/>
      <c r="C215" s="1263"/>
    </row>
    <row r="216" spans="1:3" ht="13.9" customHeight="1" x14ac:dyDescent="0.2">
      <c r="A216" s="1410"/>
      <c r="B216" s="1410"/>
      <c r="C216" s="1263"/>
    </row>
    <row r="217" spans="1:3" ht="13.9" customHeight="1" x14ac:dyDescent="0.2">
      <c r="A217" s="1410"/>
      <c r="B217" s="1410"/>
      <c r="C217" s="1263"/>
    </row>
    <row r="218" spans="1:3" ht="13.9" customHeight="1" x14ac:dyDescent="0.2">
      <c r="A218" s="1410"/>
      <c r="B218" s="1410"/>
      <c r="C218" s="1263"/>
    </row>
    <row r="219" spans="1:3" ht="13.9" customHeight="1" x14ac:dyDescent="0.2">
      <c r="A219" s="1410"/>
      <c r="B219" s="1410"/>
      <c r="C219" s="1263"/>
    </row>
    <row r="220" spans="1:3" ht="13.9" customHeight="1" x14ac:dyDescent="0.2">
      <c r="A220" s="1410"/>
      <c r="B220" s="1410"/>
      <c r="C220" s="1263"/>
    </row>
    <row r="221" spans="1:3" ht="13.9" customHeight="1" x14ac:dyDescent="0.2">
      <c r="A221" s="1410"/>
      <c r="B221" s="1410"/>
      <c r="C221" s="1263"/>
    </row>
    <row r="222" spans="1:3" ht="13.9" customHeight="1" x14ac:dyDescent="0.2">
      <c r="A222" s="1410"/>
      <c r="B222" s="1410"/>
      <c r="C222" s="1263"/>
    </row>
    <row r="223" spans="1:3" ht="13.9" customHeight="1" x14ac:dyDescent="0.2">
      <c r="A223" s="1410"/>
      <c r="B223" s="1410"/>
      <c r="C223" s="1263"/>
    </row>
    <row r="224" spans="1:3" ht="13.9" customHeight="1" x14ac:dyDescent="0.2">
      <c r="A224" s="1410"/>
      <c r="B224" s="1410"/>
      <c r="C224" s="1263"/>
    </row>
    <row r="225" spans="1:3" ht="13.9" customHeight="1" x14ac:dyDescent="0.2">
      <c r="A225" s="1410"/>
      <c r="B225" s="1410"/>
      <c r="C225" s="1263"/>
    </row>
    <row r="226" spans="1:3" ht="13.9" customHeight="1" x14ac:dyDescent="0.2">
      <c r="A226" s="1410"/>
      <c r="B226" s="1410"/>
      <c r="C226" s="1263"/>
    </row>
    <row r="227" spans="1:3" ht="13.9" customHeight="1" x14ac:dyDescent="0.2">
      <c r="A227" s="1410"/>
      <c r="B227" s="1410"/>
      <c r="C227" s="1263"/>
    </row>
    <row r="228" spans="1:3" ht="13.9" customHeight="1" x14ac:dyDescent="0.2">
      <c r="A228" s="1410"/>
      <c r="B228" s="1410"/>
      <c r="C228" s="1263"/>
    </row>
    <row r="229" spans="1:3" ht="13.9" customHeight="1" x14ac:dyDescent="0.2">
      <c r="A229" s="1410"/>
      <c r="B229" s="1410"/>
      <c r="C229" s="1263"/>
    </row>
    <row r="230" spans="1:3" ht="13.9" customHeight="1" x14ac:dyDescent="0.2">
      <c r="A230" s="1410"/>
      <c r="B230" s="1410"/>
      <c r="C230" s="1263"/>
    </row>
    <row r="231" spans="1:3" ht="13.9" customHeight="1" x14ac:dyDescent="0.2">
      <c r="A231" s="1410"/>
      <c r="B231" s="1410"/>
      <c r="C231" s="1263"/>
    </row>
    <row r="232" spans="1:3" ht="13.9" customHeight="1" x14ac:dyDescent="0.2">
      <c r="A232" s="1410"/>
      <c r="B232" s="1410"/>
      <c r="C232" s="1263"/>
    </row>
    <row r="233" spans="1:3" ht="13.9" customHeight="1" x14ac:dyDescent="0.2">
      <c r="A233" s="1410"/>
      <c r="B233" s="1410"/>
      <c r="C233" s="1263"/>
    </row>
    <row r="234" spans="1:3" ht="13.9" customHeight="1" x14ac:dyDescent="0.2">
      <c r="A234" s="1410"/>
      <c r="B234" s="1410"/>
      <c r="C234" s="1263"/>
    </row>
    <row r="235" spans="1:3" ht="13.9" customHeight="1" x14ac:dyDescent="0.2">
      <c r="A235" s="1410"/>
      <c r="B235" s="1410"/>
      <c r="C235" s="1263"/>
    </row>
    <row r="236" spans="1:3" ht="13.9" customHeight="1" x14ac:dyDescent="0.2">
      <c r="A236" s="1410"/>
      <c r="B236" s="1410"/>
      <c r="C236" s="1263"/>
    </row>
    <row r="237" spans="1:3" ht="13.9" customHeight="1" x14ac:dyDescent="0.2">
      <c r="A237" s="1410"/>
      <c r="B237" s="1410"/>
      <c r="C237" s="1263"/>
    </row>
    <row r="238" spans="1:3" ht="13.9" customHeight="1" x14ac:dyDescent="0.2">
      <c r="A238" s="1410"/>
      <c r="B238" s="1410"/>
      <c r="C238" s="1263"/>
    </row>
    <row r="239" spans="1:3" ht="13.9" customHeight="1" x14ac:dyDescent="0.2">
      <c r="A239" s="1410"/>
      <c r="B239" s="1410"/>
      <c r="C239" s="1263"/>
    </row>
    <row r="240" spans="1:3" ht="13.9" customHeight="1" x14ac:dyDescent="0.2">
      <c r="A240" s="1410"/>
      <c r="B240" s="1410"/>
      <c r="C240" s="1263"/>
    </row>
    <row r="241" spans="1:3" ht="13.9" customHeight="1" x14ac:dyDescent="0.2">
      <c r="A241" s="1410"/>
      <c r="B241" s="1410"/>
      <c r="C241" s="1263"/>
    </row>
    <row r="242" spans="1:3" ht="13.9" customHeight="1" x14ac:dyDescent="0.2">
      <c r="A242" s="1410"/>
      <c r="B242" s="1410"/>
      <c r="C242" s="1263"/>
    </row>
    <row r="243" spans="1:3" ht="13.9" customHeight="1" x14ac:dyDescent="0.2">
      <c r="A243" s="1410"/>
      <c r="B243" s="1410"/>
      <c r="C243" s="1263"/>
    </row>
    <row r="244" spans="1:3" ht="13.9" customHeight="1" x14ac:dyDescent="0.2">
      <c r="A244" s="1410"/>
      <c r="B244" s="1410"/>
      <c r="C244" s="1263"/>
    </row>
    <row r="245" spans="1:3" ht="13.9" customHeight="1" x14ac:dyDescent="0.2">
      <c r="A245" s="1410"/>
      <c r="B245" s="1410"/>
      <c r="C245" s="1263"/>
    </row>
    <row r="246" spans="1:3" ht="13.9" customHeight="1" x14ac:dyDescent="0.2">
      <c r="A246" s="1410"/>
      <c r="B246" s="1410"/>
      <c r="C246" s="1263"/>
    </row>
    <row r="247" spans="1:3" ht="13.9" customHeight="1" x14ac:dyDescent="0.2">
      <c r="A247" s="1410"/>
      <c r="B247" s="1410"/>
      <c r="C247" s="1263"/>
    </row>
    <row r="248" spans="1:3" ht="13.9" customHeight="1" x14ac:dyDescent="0.2">
      <c r="A248" s="1410"/>
      <c r="B248" s="1410"/>
      <c r="C248" s="1263"/>
    </row>
    <row r="249" spans="1:3" ht="13.9" customHeight="1" x14ac:dyDescent="0.2">
      <c r="A249" s="1410"/>
      <c r="B249" s="1410"/>
      <c r="C249" s="1263"/>
    </row>
    <row r="250" spans="1:3" ht="13.9" customHeight="1" x14ac:dyDescent="0.2">
      <c r="A250" s="1410"/>
      <c r="B250" s="1410"/>
      <c r="C250" s="1263"/>
    </row>
    <row r="251" spans="1:3" ht="13.9" customHeight="1" x14ac:dyDescent="0.2">
      <c r="A251" s="1410"/>
      <c r="B251" s="1410"/>
      <c r="C251" s="1263"/>
    </row>
    <row r="252" spans="1:3" ht="13.9" customHeight="1" x14ac:dyDescent="0.2">
      <c r="A252" s="1410"/>
      <c r="B252" s="1410"/>
      <c r="C252" s="1263"/>
    </row>
    <row r="253" spans="1:3" ht="13.9" customHeight="1" x14ac:dyDescent="0.2">
      <c r="A253" s="1410"/>
      <c r="B253" s="1410"/>
      <c r="C253" s="1263"/>
    </row>
    <row r="254" spans="1:3" ht="13.9" customHeight="1" x14ac:dyDescent="0.2">
      <c r="A254" s="1410"/>
      <c r="B254" s="1410"/>
      <c r="C254" s="1263"/>
    </row>
    <row r="255" spans="1:3" ht="13.9" customHeight="1" x14ac:dyDescent="0.2">
      <c r="A255" s="1410"/>
      <c r="B255" s="1410"/>
      <c r="C255" s="1263"/>
    </row>
    <row r="256" spans="1:3" ht="13.9" customHeight="1" x14ac:dyDescent="0.2">
      <c r="A256" s="1410"/>
      <c r="B256" s="1410"/>
      <c r="C256" s="1263"/>
    </row>
    <row r="257" spans="1:3" ht="13.9" customHeight="1" x14ac:dyDescent="0.2">
      <c r="A257" s="1410"/>
      <c r="B257" s="1410"/>
      <c r="C257" s="1263"/>
    </row>
    <row r="258" spans="1:3" ht="13.9" customHeight="1" x14ac:dyDescent="0.2">
      <c r="A258" s="1410"/>
      <c r="B258" s="1410"/>
      <c r="C258" s="1263"/>
    </row>
    <row r="259" spans="1:3" ht="13.9" customHeight="1" x14ac:dyDescent="0.2">
      <c r="A259" s="1410"/>
      <c r="B259" s="1410"/>
      <c r="C259" s="1263"/>
    </row>
    <row r="260" spans="1:3" ht="13.9" customHeight="1" x14ac:dyDescent="0.2">
      <c r="A260" s="1410"/>
      <c r="B260" s="1410"/>
      <c r="C260" s="1263"/>
    </row>
    <row r="261" spans="1:3" ht="13.9" customHeight="1" x14ac:dyDescent="0.2">
      <c r="A261" s="1410"/>
      <c r="B261" s="1410"/>
      <c r="C261" s="1263"/>
    </row>
    <row r="262" spans="1:3" ht="13.9" customHeight="1" x14ac:dyDescent="0.2">
      <c r="A262" s="1410"/>
      <c r="B262" s="1410"/>
      <c r="C262" s="1263"/>
    </row>
    <row r="263" spans="1:3" ht="13.9" customHeight="1" x14ac:dyDescent="0.2">
      <c r="A263" s="1410"/>
      <c r="B263" s="1410"/>
      <c r="C263" s="1263"/>
    </row>
    <row r="264" spans="1:3" ht="13.9" customHeight="1" x14ac:dyDescent="0.2">
      <c r="A264" s="1410"/>
      <c r="B264" s="1410"/>
      <c r="C264" s="1263"/>
    </row>
    <row r="265" spans="1:3" ht="13.9" customHeight="1" x14ac:dyDescent="0.2">
      <c r="A265" s="1410"/>
      <c r="B265" s="1410"/>
      <c r="C265" s="1263"/>
    </row>
    <row r="266" spans="1:3" ht="13.9" customHeight="1" x14ac:dyDescent="0.2">
      <c r="A266" s="1410"/>
      <c r="B266" s="1410"/>
      <c r="C266" s="1263"/>
    </row>
    <row r="267" spans="1:3" ht="13.9" customHeight="1" x14ac:dyDescent="0.2">
      <c r="A267" s="1410"/>
      <c r="B267" s="1410"/>
      <c r="C267" s="1263"/>
    </row>
    <row r="268" spans="1:3" ht="13.9" customHeight="1" x14ac:dyDescent="0.2">
      <c r="A268" s="1410"/>
      <c r="B268" s="1410"/>
      <c r="C268" s="1263"/>
    </row>
    <row r="269" spans="1:3" ht="13.9" customHeight="1" x14ac:dyDescent="0.2">
      <c r="A269" s="1410"/>
      <c r="B269" s="1410"/>
      <c r="C269" s="1263"/>
    </row>
    <row r="270" spans="1:3" ht="13.9" customHeight="1" x14ac:dyDescent="0.2">
      <c r="A270" s="1410"/>
      <c r="B270" s="1410"/>
      <c r="C270" s="1263"/>
    </row>
    <row r="271" spans="1:3" ht="13.9" customHeight="1" x14ac:dyDescent="0.2">
      <c r="A271" s="1410"/>
      <c r="B271" s="1410"/>
      <c r="C271" s="1263"/>
    </row>
    <row r="272" spans="1:3" ht="13.9" customHeight="1" x14ac:dyDescent="0.2">
      <c r="A272" s="1410"/>
      <c r="B272" s="1410"/>
      <c r="C272" s="1263"/>
    </row>
    <row r="273" spans="1:3" ht="13.9" customHeight="1" x14ac:dyDescent="0.2">
      <c r="A273" s="1410"/>
      <c r="B273" s="1410"/>
      <c r="C273" s="1263"/>
    </row>
    <row r="274" spans="1:3" ht="13.9" customHeight="1" x14ac:dyDescent="0.2">
      <c r="A274" s="1410"/>
      <c r="B274" s="1410"/>
      <c r="C274" s="1263"/>
    </row>
    <row r="275" spans="1:3" ht="13.9" customHeight="1" x14ac:dyDescent="0.2">
      <c r="A275" s="1410"/>
      <c r="B275" s="1410"/>
      <c r="C275" s="1263"/>
    </row>
    <row r="276" spans="1:3" ht="13.9" customHeight="1" x14ac:dyDescent="0.2">
      <c r="A276" s="1410"/>
      <c r="B276" s="1410"/>
      <c r="C276" s="1263"/>
    </row>
    <row r="277" spans="1:3" ht="13.9" customHeight="1" x14ac:dyDescent="0.2">
      <c r="A277" s="1410"/>
      <c r="B277" s="1410"/>
      <c r="C277" s="1263"/>
    </row>
    <row r="278" spans="1:3" ht="13.9" customHeight="1" x14ac:dyDescent="0.2">
      <c r="A278" s="1410"/>
      <c r="B278" s="1410"/>
      <c r="C278" s="1263"/>
    </row>
    <row r="279" spans="1:3" ht="13.9" customHeight="1" x14ac:dyDescent="0.2">
      <c r="A279" s="1410"/>
      <c r="B279" s="1410"/>
      <c r="C279" s="1263"/>
    </row>
    <row r="280" spans="1:3" ht="13.9" customHeight="1" x14ac:dyDescent="0.2">
      <c r="A280" s="1410"/>
      <c r="B280" s="1410"/>
      <c r="C280" s="1263"/>
    </row>
    <row r="281" spans="1:3" ht="13.9" customHeight="1" x14ac:dyDescent="0.2">
      <c r="A281" s="1410"/>
      <c r="B281" s="1410"/>
      <c r="C281" s="1263"/>
    </row>
    <row r="282" spans="1:3" ht="13.9" customHeight="1" x14ac:dyDescent="0.2">
      <c r="A282" s="1410"/>
      <c r="B282" s="1410"/>
      <c r="C282" s="1263"/>
    </row>
    <row r="283" spans="1:3" ht="13.9" customHeight="1" x14ac:dyDescent="0.2">
      <c r="A283" s="1410"/>
      <c r="B283" s="1410"/>
      <c r="C283" s="1263"/>
    </row>
    <row r="284" spans="1:3" ht="13.9" customHeight="1" x14ac:dyDescent="0.2">
      <c r="A284" s="1410"/>
      <c r="B284" s="1410"/>
      <c r="C284" s="1263"/>
    </row>
    <row r="285" spans="1:3" ht="13.9" customHeight="1" x14ac:dyDescent="0.2">
      <c r="A285" s="1410"/>
      <c r="B285" s="1410"/>
      <c r="C285" s="1263"/>
    </row>
    <row r="286" spans="1:3" ht="13.9" customHeight="1" x14ac:dyDescent="0.2">
      <c r="A286" s="1410"/>
      <c r="B286" s="1410"/>
      <c r="C286" s="1263"/>
    </row>
    <row r="287" spans="1:3" ht="13.9" customHeight="1" x14ac:dyDescent="0.2">
      <c r="A287" s="1410"/>
      <c r="B287" s="1410"/>
      <c r="C287" s="1263"/>
    </row>
    <row r="288" spans="1:3" ht="13.9" customHeight="1" x14ac:dyDescent="0.2">
      <c r="A288" s="1410"/>
      <c r="B288" s="1410"/>
      <c r="C288" s="1263"/>
    </row>
    <row r="289" spans="1:3" ht="13.9" customHeight="1" x14ac:dyDescent="0.2">
      <c r="A289" s="1410"/>
      <c r="B289" s="1410"/>
      <c r="C289" s="1263"/>
    </row>
    <row r="290" spans="1:3" ht="13.9" customHeight="1" x14ac:dyDescent="0.2">
      <c r="A290" s="1410"/>
      <c r="B290" s="1410"/>
      <c r="C290" s="1263"/>
    </row>
    <row r="291" spans="1:3" ht="13.9" customHeight="1" x14ac:dyDescent="0.2">
      <c r="A291" s="1410"/>
      <c r="B291" s="1410"/>
      <c r="C291" s="1263"/>
    </row>
    <row r="292" spans="1:3" ht="13.9" customHeight="1" x14ac:dyDescent="0.2">
      <c r="A292" s="1410"/>
      <c r="B292" s="1410"/>
      <c r="C292" s="1263"/>
    </row>
    <row r="293" spans="1:3" ht="13.9" customHeight="1" x14ac:dyDescent="0.2">
      <c r="A293" s="1410"/>
      <c r="B293" s="1410"/>
      <c r="C293" s="1263"/>
    </row>
    <row r="294" spans="1:3" ht="13.9" customHeight="1" x14ac:dyDescent="0.2">
      <c r="A294" s="1410"/>
      <c r="B294" s="1410"/>
      <c r="C294" s="1263"/>
    </row>
    <row r="295" spans="1:3" ht="13.9" customHeight="1" x14ac:dyDescent="0.2">
      <c r="A295" s="1410"/>
      <c r="B295" s="1410"/>
      <c r="C295" s="1263"/>
    </row>
    <row r="296" spans="1:3" ht="13.9" customHeight="1" x14ac:dyDescent="0.2">
      <c r="A296" s="1410"/>
      <c r="B296" s="1410"/>
      <c r="C296" s="1263"/>
    </row>
    <row r="297" spans="1:3" ht="13.9" customHeight="1" x14ac:dyDescent="0.2">
      <c r="A297" s="1410"/>
      <c r="B297" s="1410"/>
      <c r="C297" s="1263"/>
    </row>
    <row r="298" spans="1:3" ht="13.9" customHeight="1" x14ac:dyDescent="0.2">
      <c r="A298" s="1410"/>
      <c r="B298" s="1410"/>
      <c r="C298" s="1263"/>
    </row>
    <row r="299" spans="1:3" ht="13.9" customHeight="1" x14ac:dyDescent="0.2">
      <c r="A299" s="1410"/>
      <c r="B299" s="1410"/>
      <c r="C299" s="1263"/>
    </row>
    <row r="300" spans="1:3" ht="13.9" customHeight="1" x14ac:dyDescent="0.2">
      <c r="A300" s="1410"/>
      <c r="B300" s="1410"/>
      <c r="C300" s="1263"/>
    </row>
    <row r="301" spans="1:3" ht="13.9" customHeight="1" x14ac:dyDescent="0.2">
      <c r="A301" s="1410"/>
      <c r="B301" s="1410"/>
      <c r="C301" s="1263"/>
    </row>
    <row r="302" spans="1:3" ht="13.9" customHeight="1" x14ac:dyDescent="0.2">
      <c r="A302" s="1410"/>
      <c r="B302" s="1410"/>
      <c r="C302" s="1263"/>
    </row>
    <row r="303" spans="1:3" ht="13.9" customHeight="1" x14ac:dyDescent="0.2">
      <c r="A303" s="1410"/>
      <c r="B303" s="1410"/>
      <c r="C303" s="1263"/>
    </row>
    <row r="304" spans="1:3" ht="13.9" customHeight="1" x14ac:dyDescent="0.2">
      <c r="A304" s="1410"/>
      <c r="B304" s="1410"/>
      <c r="C304" s="1263"/>
    </row>
    <row r="305" spans="1:3" ht="13.9" customHeight="1" x14ac:dyDescent="0.2">
      <c r="A305" s="1410"/>
      <c r="B305" s="1410"/>
      <c r="C305" s="1263"/>
    </row>
    <row r="306" spans="1:3" ht="13.9" customHeight="1" x14ac:dyDescent="0.2">
      <c r="A306" s="1410"/>
      <c r="B306" s="1410"/>
      <c r="C306" s="1263"/>
    </row>
    <row r="307" spans="1:3" ht="13.9" customHeight="1" x14ac:dyDescent="0.2">
      <c r="A307" s="1410"/>
      <c r="B307" s="1410"/>
      <c r="C307" s="1263"/>
    </row>
    <row r="308" spans="1:3" ht="13.9" customHeight="1" x14ac:dyDescent="0.2">
      <c r="A308" s="1410"/>
      <c r="B308" s="1410"/>
      <c r="C308" s="1263"/>
    </row>
    <row r="309" spans="1:3" ht="13.9" customHeight="1" x14ac:dyDescent="0.2">
      <c r="A309" s="1410"/>
      <c r="B309" s="1410"/>
      <c r="C309" s="1263"/>
    </row>
    <row r="310" spans="1:3" ht="13.9" customHeight="1" x14ac:dyDescent="0.2">
      <c r="A310" s="1410"/>
      <c r="B310" s="1410"/>
      <c r="C310" s="1263"/>
    </row>
    <row r="311" spans="1:3" ht="13.9" customHeight="1" x14ac:dyDescent="0.2">
      <c r="A311" s="1410"/>
      <c r="B311" s="1410"/>
      <c r="C311" s="1263"/>
    </row>
    <row r="312" spans="1:3" ht="13.9" customHeight="1" x14ac:dyDescent="0.2">
      <c r="A312" s="1410"/>
      <c r="B312" s="1410"/>
      <c r="C312" s="1263"/>
    </row>
    <row r="313" spans="1:3" ht="13.9" customHeight="1" x14ac:dyDescent="0.2">
      <c r="A313" s="1410"/>
      <c r="B313" s="1410"/>
      <c r="C313" s="1263"/>
    </row>
    <row r="314" spans="1:3" ht="13.9" customHeight="1" x14ac:dyDescent="0.2">
      <c r="A314" s="1410"/>
      <c r="B314" s="1410"/>
      <c r="C314" s="1263"/>
    </row>
    <row r="315" spans="1:3" ht="13.9" customHeight="1" x14ac:dyDescent="0.2">
      <c r="A315" s="1410"/>
      <c r="B315" s="1410"/>
      <c r="C315" s="1263"/>
    </row>
    <row r="316" spans="1:3" ht="13.9" customHeight="1" x14ac:dyDescent="0.2">
      <c r="A316" s="1410"/>
      <c r="B316" s="1410"/>
      <c r="C316" s="1263"/>
    </row>
    <row r="317" spans="1:3" ht="13.9" customHeight="1" x14ac:dyDescent="0.2">
      <c r="A317" s="1410"/>
      <c r="B317" s="1410"/>
      <c r="C317" s="1263"/>
    </row>
    <row r="318" spans="1:3" ht="13.9" customHeight="1" x14ac:dyDescent="0.2">
      <c r="A318" s="1410"/>
      <c r="B318" s="1410"/>
      <c r="C318" s="1263"/>
    </row>
    <row r="319" spans="1:3" ht="13.9" customHeight="1" x14ac:dyDescent="0.2">
      <c r="A319" s="1410"/>
      <c r="B319" s="1410"/>
      <c r="C319" s="1263"/>
    </row>
    <row r="320" spans="1:3" ht="13.9" customHeight="1" x14ac:dyDescent="0.2">
      <c r="A320" s="1410"/>
      <c r="B320" s="1410"/>
      <c r="C320" s="1263"/>
    </row>
    <row r="321" spans="1:3" ht="13.9" customHeight="1" x14ac:dyDescent="0.2">
      <c r="A321" s="1410"/>
      <c r="B321" s="1410"/>
      <c r="C321" s="1263"/>
    </row>
    <row r="322" spans="1:3" ht="13.9" customHeight="1" x14ac:dyDescent="0.2">
      <c r="A322" s="1410"/>
      <c r="B322" s="1410"/>
      <c r="C322" s="1263"/>
    </row>
    <row r="323" spans="1:3" ht="13.9" customHeight="1" x14ac:dyDescent="0.2">
      <c r="A323" s="1410"/>
      <c r="B323" s="1410"/>
      <c r="C323" s="1263"/>
    </row>
    <row r="324" spans="1:3" ht="13.9" customHeight="1" x14ac:dyDescent="0.2">
      <c r="A324" s="1410"/>
      <c r="B324" s="1410"/>
      <c r="C324" s="1263"/>
    </row>
    <row r="325" spans="1:3" ht="13.9" customHeight="1" x14ac:dyDescent="0.2">
      <c r="A325" s="1410"/>
      <c r="B325" s="1410"/>
      <c r="C325" s="1263"/>
    </row>
    <row r="326" spans="1:3" ht="13.9" customHeight="1" x14ac:dyDescent="0.2">
      <c r="A326" s="1410"/>
      <c r="B326" s="1410"/>
      <c r="C326" s="1263"/>
    </row>
    <row r="327" spans="1:3" ht="13.9" customHeight="1" x14ac:dyDescent="0.2">
      <c r="A327" s="1410"/>
      <c r="B327" s="1410"/>
      <c r="C327" s="1263"/>
    </row>
    <row r="328" spans="1:3" ht="13.9" customHeight="1" x14ac:dyDescent="0.2">
      <c r="A328" s="1410"/>
      <c r="B328" s="1410"/>
      <c r="C328" s="1263"/>
    </row>
    <row r="329" spans="1:3" ht="13.9" customHeight="1" x14ac:dyDescent="0.2">
      <c r="A329" s="1410"/>
      <c r="B329" s="1410"/>
      <c r="C329" s="1263"/>
    </row>
    <row r="330" spans="1:3" ht="13.9" customHeight="1" x14ac:dyDescent="0.2">
      <c r="A330" s="1410"/>
      <c r="B330" s="1410"/>
      <c r="C330" s="1263"/>
    </row>
    <row r="331" spans="1:3" ht="13.9" customHeight="1" x14ac:dyDescent="0.2">
      <c r="A331" s="1410"/>
      <c r="B331" s="1410"/>
      <c r="C331" s="1263"/>
    </row>
    <row r="332" spans="1:3" ht="13.9" customHeight="1" x14ac:dyDescent="0.2">
      <c r="A332" s="1410"/>
      <c r="B332" s="1410"/>
      <c r="C332" s="1263"/>
    </row>
    <row r="333" spans="1:3" ht="13.9" customHeight="1" x14ac:dyDescent="0.2">
      <c r="A333" s="1410"/>
      <c r="B333" s="1410"/>
      <c r="C333" s="1263"/>
    </row>
    <row r="334" spans="1:3" ht="13.9" customHeight="1" x14ac:dyDescent="0.2">
      <c r="A334" s="1410"/>
      <c r="B334" s="1410"/>
      <c r="C334" s="1263"/>
    </row>
    <row r="335" spans="1:3" ht="13.9" customHeight="1" x14ac:dyDescent="0.2">
      <c r="A335" s="1410"/>
      <c r="B335" s="1410"/>
      <c r="C335" s="1263"/>
    </row>
    <row r="336" spans="1:3" ht="13.9" customHeight="1" x14ac:dyDescent="0.2">
      <c r="A336" s="1410"/>
      <c r="B336" s="1410"/>
      <c r="C336" s="1263"/>
    </row>
    <row r="337" spans="1:3" ht="13.9" customHeight="1" x14ac:dyDescent="0.2">
      <c r="A337" s="1410"/>
      <c r="B337" s="1410"/>
      <c r="C337" s="1263"/>
    </row>
    <row r="338" spans="1:3" ht="13.9" customHeight="1" x14ac:dyDescent="0.2">
      <c r="A338" s="1410"/>
      <c r="B338" s="1410"/>
      <c r="C338" s="1263"/>
    </row>
    <row r="339" spans="1:3" ht="13.9" customHeight="1" x14ac:dyDescent="0.2">
      <c r="A339" s="1410"/>
      <c r="B339" s="1410"/>
      <c r="C339" s="1263"/>
    </row>
    <row r="340" spans="1:3" ht="13.9" customHeight="1" x14ac:dyDescent="0.2">
      <c r="A340" s="1410"/>
      <c r="B340" s="1410"/>
      <c r="C340" s="1263"/>
    </row>
    <row r="341" spans="1:3" ht="13.9" customHeight="1" x14ac:dyDescent="0.2">
      <c r="A341" s="1410"/>
      <c r="B341" s="1410"/>
      <c r="C341" s="1263"/>
    </row>
    <row r="342" spans="1:3" ht="13.9" customHeight="1" x14ac:dyDescent="0.2">
      <c r="A342" s="1410"/>
      <c r="B342" s="1410"/>
      <c r="C342" s="1263"/>
    </row>
    <row r="343" spans="1:3" ht="13.9" customHeight="1" x14ac:dyDescent="0.2">
      <c r="A343" s="1410"/>
      <c r="B343" s="1410"/>
      <c r="C343" s="1263"/>
    </row>
    <row r="344" spans="1:3" ht="13.9" customHeight="1" x14ac:dyDescent="0.2">
      <c r="A344" s="1410"/>
      <c r="B344" s="1410"/>
      <c r="C344" s="1263"/>
    </row>
    <row r="345" spans="1:3" ht="13.9" customHeight="1" x14ac:dyDescent="0.2">
      <c r="A345" s="1410"/>
      <c r="B345" s="1410"/>
      <c r="C345" s="1263"/>
    </row>
    <row r="346" spans="1:3" ht="13.9" customHeight="1" x14ac:dyDescent="0.2">
      <c r="A346" s="1410"/>
      <c r="B346" s="1410"/>
      <c r="C346" s="1263"/>
    </row>
    <row r="347" spans="1:3" ht="13.9" customHeight="1" x14ac:dyDescent="0.2">
      <c r="A347" s="1410"/>
      <c r="B347" s="1410"/>
      <c r="C347" s="1263"/>
    </row>
    <row r="348" spans="1:3" ht="13.9" customHeight="1" x14ac:dyDescent="0.2">
      <c r="A348" s="1410"/>
      <c r="B348" s="1410"/>
      <c r="C348" s="1263"/>
    </row>
    <row r="349" spans="1:3" ht="13.9" customHeight="1" x14ac:dyDescent="0.2">
      <c r="A349" s="1410"/>
      <c r="B349" s="1410"/>
      <c r="C349" s="1263"/>
    </row>
    <row r="350" spans="1:3" ht="13.9" customHeight="1" x14ac:dyDescent="0.2">
      <c r="A350" s="1410"/>
      <c r="B350" s="1410"/>
      <c r="C350" s="1263"/>
    </row>
    <row r="351" spans="1:3" ht="13.9" customHeight="1" x14ac:dyDescent="0.2">
      <c r="A351" s="1410"/>
      <c r="B351" s="1410"/>
      <c r="C351" s="1263"/>
    </row>
    <row r="352" spans="1:3" ht="13.9" customHeight="1" x14ac:dyDescent="0.2">
      <c r="A352" s="1410"/>
      <c r="B352" s="1410"/>
      <c r="C352" s="1263"/>
    </row>
    <row r="353" spans="1:3" ht="13.9" customHeight="1" x14ac:dyDescent="0.2">
      <c r="A353" s="1410"/>
      <c r="B353" s="1410"/>
      <c r="C353" s="1263"/>
    </row>
    <row r="354" spans="1:3" ht="13.9" customHeight="1" x14ac:dyDescent="0.2">
      <c r="A354" s="1410"/>
      <c r="B354" s="1410"/>
      <c r="C354" s="1263"/>
    </row>
    <row r="355" spans="1:3" ht="13.9" customHeight="1" x14ac:dyDescent="0.2">
      <c r="A355" s="1410"/>
      <c r="B355" s="1410"/>
      <c r="C355" s="1263"/>
    </row>
    <row r="356" spans="1:3" ht="13.9" customHeight="1" x14ac:dyDescent="0.2">
      <c r="A356" s="1410"/>
      <c r="B356" s="1410"/>
      <c r="C356" s="1263"/>
    </row>
    <row r="357" spans="1:3" ht="13.9" customHeight="1" x14ac:dyDescent="0.2">
      <c r="A357" s="1410"/>
      <c r="B357" s="1410"/>
      <c r="C357" s="1263"/>
    </row>
    <row r="358" spans="1:3" ht="13.9" customHeight="1" x14ac:dyDescent="0.2">
      <c r="A358" s="1410"/>
      <c r="B358" s="1410"/>
      <c r="C358" s="1263"/>
    </row>
    <row r="359" spans="1:3" ht="13.9" customHeight="1" x14ac:dyDescent="0.2">
      <c r="A359" s="1410"/>
      <c r="B359" s="1410"/>
      <c r="C359" s="1263"/>
    </row>
    <row r="360" spans="1:3" ht="13.9" customHeight="1" x14ac:dyDescent="0.2">
      <c r="A360" s="1410"/>
      <c r="B360" s="1410"/>
      <c r="C360" s="1263"/>
    </row>
    <row r="361" spans="1:3" ht="13.9" customHeight="1" x14ac:dyDescent="0.2">
      <c r="A361" s="1410"/>
      <c r="B361" s="1410"/>
      <c r="C361" s="1263"/>
    </row>
    <row r="362" spans="1:3" ht="13.9" customHeight="1" x14ac:dyDescent="0.2">
      <c r="A362" s="1410"/>
      <c r="B362" s="1410"/>
      <c r="C362" s="1263"/>
    </row>
    <row r="363" spans="1:3" ht="13.9" customHeight="1" x14ac:dyDescent="0.2">
      <c r="A363" s="1410"/>
      <c r="B363" s="1410"/>
      <c r="C363" s="1263"/>
    </row>
    <row r="364" spans="1:3" ht="13.9" customHeight="1" x14ac:dyDescent="0.2">
      <c r="A364" s="1410"/>
      <c r="B364" s="1410"/>
      <c r="C364" s="1263"/>
    </row>
    <row r="365" spans="1:3" ht="13.9" customHeight="1" x14ac:dyDescent="0.2">
      <c r="A365" s="1410"/>
      <c r="B365" s="1410"/>
      <c r="C365" s="1263"/>
    </row>
    <row r="366" spans="1:3" ht="13.9" customHeight="1" x14ac:dyDescent="0.2">
      <c r="A366" s="1410"/>
      <c r="B366" s="1410"/>
      <c r="C366" s="1263"/>
    </row>
    <row r="367" spans="1:3" ht="13.9" customHeight="1" x14ac:dyDescent="0.2">
      <c r="A367" s="1410"/>
      <c r="B367" s="1410"/>
      <c r="C367" s="1263"/>
    </row>
    <row r="368" spans="1:3" ht="13.9" customHeight="1" x14ac:dyDescent="0.2">
      <c r="A368" s="1410"/>
      <c r="B368" s="1410"/>
      <c r="C368" s="1263"/>
    </row>
    <row r="369" spans="1:3" ht="13.9" customHeight="1" x14ac:dyDescent="0.2">
      <c r="A369" s="1410"/>
      <c r="B369" s="1410"/>
      <c r="C369" s="1263"/>
    </row>
    <row r="370" spans="1:3" ht="13.9" customHeight="1" x14ac:dyDescent="0.2">
      <c r="A370" s="1410"/>
      <c r="B370" s="1410"/>
      <c r="C370" s="1263"/>
    </row>
    <row r="371" spans="1:3" ht="13.9" customHeight="1" x14ac:dyDescent="0.2">
      <c r="A371" s="1410"/>
      <c r="B371" s="1410"/>
      <c r="C371" s="1263"/>
    </row>
    <row r="372" spans="1:3" ht="13.9" customHeight="1" x14ac:dyDescent="0.2">
      <c r="A372" s="1410"/>
      <c r="B372" s="1410"/>
      <c r="C372" s="1263"/>
    </row>
    <row r="373" spans="1:3" ht="13.9" customHeight="1" x14ac:dyDescent="0.2">
      <c r="A373" s="1410"/>
      <c r="B373" s="1410"/>
      <c r="C373" s="1263"/>
    </row>
    <row r="374" spans="1:3" ht="13.9" customHeight="1" x14ac:dyDescent="0.2">
      <c r="A374" s="1410"/>
      <c r="B374" s="1410"/>
      <c r="C374" s="1263"/>
    </row>
    <row r="375" spans="1:3" ht="13.9" customHeight="1" x14ac:dyDescent="0.2">
      <c r="A375" s="1410"/>
      <c r="B375" s="1410"/>
      <c r="C375" s="1263"/>
    </row>
    <row r="376" spans="1:3" ht="13.9" customHeight="1" x14ac:dyDescent="0.2">
      <c r="A376" s="1410"/>
      <c r="B376" s="1410"/>
      <c r="C376" s="1263"/>
    </row>
    <row r="377" spans="1:3" ht="13.9" customHeight="1" x14ac:dyDescent="0.2">
      <c r="A377" s="1410"/>
      <c r="B377" s="1410"/>
      <c r="C377" s="1263"/>
    </row>
    <row r="378" spans="1:3" ht="13.9" customHeight="1" x14ac:dyDescent="0.2">
      <c r="A378" s="1410"/>
      <c r="B378" s="1410"/>
      <c r="C378" s="1263"/>
    </row>
    <row r="379" spans="1:3" ht="13.9" customHeight="1" x14ac:dyDescent="0.2">
      <c r="A379" s="1410"/>
      <c r="B379" s="1410"/>
      <c r="C379" s="1263"/>
    </row>
    <row r="380" spans="1:3" ht="13.9" customHeight="1" x14ac:dyDescent="0.2">
      <c r="A380" s="1410"/>
      <c r="B380" s="1410"/>
      <c r="C380" s="1263"/>
    </row>
    <row r="381" spans="1:3" ht="13.9" customHeight="1" x14ac:dyDescent="0.2">
      <c r="A381" s="1410"/>
      <c r="B381" s="1410"/>
      <c r="C381" s="1263"/>
    </row>
    <row r="382" spans="1:3" ht="13.9" customHeight="1" x14ac:dyDescent="0.2">
      <c r="A382" s="1410"/>
      <c r="B382" s="1410"/>
      <c r="C382" s="1263"/>
    </row>
    <row r="383" spans="1:3" ht="13.9" customHeight="1" x14ac:dyDescent="0.2">
      <c r="A383" s="1410"/>
      <c r="B383" s="1410"/>
      <c r="C383" s="1263"/>
    </row>
    <row r="384" spans="1:3" ht="13.9" customHeight="1" x14ac:dyDescent="0.2">
      <c r="A384" s="1410"/>
      <c r="B384" s="1410"/>
      <c r="C384" s="1263"/>
    </row>
    <row r="385" spans="1:3" ht="13.9" customHeight="1" x14ac:dyDescent="0.2">
      <c r="A385" s="1410"/>
      <c r="B385" s="1410"/>
      <c r="C385" s="1263"/>
    </row>
    <row r="386" spans="1:3" ht="13.9" customHeight="1" x14ac:dyDescent="0.2">
      <c r="A386" s="1410"/>
      <c r="B386" s="1410"/>
      <c r="C386" s="1263"/>
    </row>
    <row r="387" spans="1:3" ht="13.9" customHeight="1" x14ac:dyDescent="0.2">
      <c r="A387" s="1410"/>
      <c r="B387" s="1410"/>
      <c r="C387" s="1263"/>
    </row>
    <row r="388" spans="1:3" ht="13.9" customHeight="1" x14ac:dyDescent="0.2">
      <c r="A388" s="1410"/>
      <c r="B388" s="1410"/>
      <c r="C388" s="1263"/>
    </row>
    <row r="389" spans="1:3" ht="13.9" customHeight="1" x14ac:dyDescent="0.2">
      <c r="A389" s="1410"/>
      <c r="B389" s="1410"/>
      <c r="C389" s="1263"/>
    </row>
    <row r="390" spans="1:3" ht="13.9" customHeight="1" x14ac:dyDescent="0.2">
      <c r="A390" s="1410"/>
      <c r="B390" s="1410"/>
      <c r="C390" s="1263"/>
    </row>
    <row r="391" spans="1:3" ht="13.9" customHeight="1" x14ac:dyDescent="0.2">
      <c r="A391" s="1410"/>
      <c r="B391" s="1410"/>
      <c r="C391" s="1263"/>
    </row>
    <row r="392" spans="1:3" ht="13.9" customHeight="1" x14ac:dyDescent="0.2">
      <c r="A392" s="1410"/>
      <c r="B392" s="1410"/>
      <c r="C392" s="1263"/>
    </row>
    <row r="393" spans="1:3" ht="13.9" customHeight="1" x14ac:dyDescent="0.2">
      <c r="A393" s="1410"/>
      <c r="B393" s="1410"/>
      <c r="C393" s="1263"/>
    </row>
    <row r="394" spans="1:3" ht="13.9" customHeight="1" x14ac:dyDescent="0.2">
      <c r="A394" s="1410"/>
      <c r="B394" s="1410"/>
      <c r="C394" s="1263"/>
    </row>
    <row r="395" spans="1:3" ht="13.9" customHeight="1" x14ac:dyDescent="0.2">
      <c r="A395" s="1410"/>
      <c r="B395" s="1410"/>
      <c r="C395" s="1263"/>
    </row>
    <row r="396" spans="1:3" ht="13.9" customHeight="1" x14ac:dyDescent="0.2">
      <c r="A396" s="1410"/>
      <c r="B396" s="1410"/>
      <c r="C396" s="1263"/>
    </row>
    <row r="397" spans="1:3" ht="13.9" customHeight="1" x14ac:dyDescent="0.2">
      <c r="A397" s="1410"/>
      <c r="B397" s="1410"/>
      <c r="C397" s="1263"/>
    </row>
    <row r="398" spans="1:3" ht="13.9" customHeight="1" x14ac:dyDescent="0.2">
      <c r="A398" s="1410"/>
      <c r="B398" s="1410"/>
      <c r="C398" s="1263"/>
    </row>
    <row r="399" spans="1:3" ht="13.9" customHeight="1" x14ac:dyDescent="0.2">
      <c r="A399" s="1410"/>
      <c r="B399" s="1410"/>
      <c r="C399" s="1263"/>
    </row>
    <row r="400" spans="1:3" ht="13.9" customHeight="1" x14ac:dyDescent="0.2">
      <c r="A400" s="1410"/>
      <c r="B400" s="1410"/>
      <c r="C400" s="1263"/>
    </row>
    <row r="401" spans="1:3" ht="13.9" customHeight="1" x14ac:dyDescent="0.2">
      <c r="A401" s="1410"/>
      <c r="B401" s="1410"/>
      <c r="C401" s="1263"/>
    </row>
    <row r="402" spans="1:3" ht="13.9" customHeight="1" x14ac:dyDescent="0.2">
      <c r="A402" s="1410"/>
      <c r="B402" s="1410"/>
      <c r="C402" s="1263"/>
    </row>
    <row r="403" spans="1:3" ht="13.9" customHeight="1" x14ac:dyDescent="0.2">
      <c r="A403" s="1410"/>
      <c r="B403" s="1410"/>
      <c r="C403" s="1263"/>
    </row>
    <row r="404" spans="1:3" ht="13.9" customHeight="1" x14ac:dyDescent="0.2">
      <c r="A404" s="1410"/>
      <c r="B404" s="1410"/>
      <c r="C404" s="1263"/>
    </row>
    <row r="405" spans="1:3" ht="13.9" customHeight="1" x14ac:dyDescent="0.2">
      <c r="A405" s="1410"/>
      <c r="B405" s="1410"/>
      <c r="C405" s="1263"/>
    </row>
    <row r="406" spans="1:3" ht="13.9" customHeight="1" x14ac:dyDescent="0.2">
      <c r="A406" s="1410"/>
      <c r="B406" s="1410"/>
      <c r="C406" s="1263"/>
    </row>
    <row r="407" spans="1:3" ht="13.9" customHeight="1" x14ac:dyDescent="0.2">
      <c r="A407" s="1410"/>
      <c r="B407" s="1410"/>
      <c r="C407" s="1263"/>
    </row>
    <row r="408" spans="1:3" ht="13.9" customHeight="1" x14ac:dyDescent="0.2">
      <c r="A408" s="1410"/>
      <c r="B408" s="1410"/>
      <c r="C408" s="1263"/>
    </row>
    <row r="409" spans="1:3" ht="13.9" customHeight="1" x14ac:dyDescent="0.2">
      <c r="A409" s="1410"/>
      <c r="B409" s="1410"/>
      <c r="C409" s="1263"/>
    </row>
    <row r="410" spans="1:3" ht="13.9" customHeight="1" x14ac:dyDescent="0.2">
      <c r="A410" s="1410"/>
      <c r="B410" s="1410"/>
      <c r="C410" s="1263"/>
    </row>
    <row r="411" spans="1:3" ht="13.9" customHeight="1" x14ac:dyDescent="0.2">
      <c r="A411" s="1410"/>
      <c r="B411" s="1410"/>
      <c r="C411" s="1263"/>
    </row>
    <row r="412" spans="1:3" ht="13.9" customHeight="1" x14ac:dyDescent="0.2">
      <c r="A412" s="1410"/>
      <c r="B412" s="1410"/>
      <c r="C412" s="1263"/>
    </row>
    <row r="413" spans="1:3" ht="13.9" customHeight="1" x14ac:dyDescent="0.2">
      <c r="A413" s="1410"/>
      <c r="B413" s="1410"/>
      <c r="C413" s="1263"/>
    </row>
    <row r="414" spans="1:3" ht="13.9" customHeight="1" x14ac:dyDescent="0.2">
      <c r="A414" s="1410"/>
      <c r="B414" s="1410"/>
      <c r="C414" s="1263"/>
    </row>
    <row r="415" spans="1:3" ht="13.9" customHeight="1" x14ac:dyDescent="0.2">
      <c r="A415" s="1410"/>
      <c r="B415" s="1410"/>
      <c r="C415" s="1263"/>
    </row>
    <row r="416" spans="1:3" ht="13.9" customHeight="1" x14ac:dyDescent="0.2">
      <c r="A416" s="1410"/>
      <c r="B416" s="1410"/>
      <c r="C416" s="1263"/>
    </row>
    <row r="417" spans="1:3" ht="13.9" customHeight="1" x14ac:dyDescent="0.2">
      <c r="A417" s="1410"/>
      <c r="B417" s="1410"/>
      <c r="C417" s="1263"/>
    </row>
    <row r="418" spans="1:3" ht="13.9" customHeight="1" x14ac:dyDescent="0.2">
      <c r="A418" s="1410"/>
      <c r="B418" s="1410"/>
      <c r="C418" s="1263"/>
    </row>
    <row r="419" spans="1:3" ht="13.9" customHeight="1" x14ac:dyDescent="0.2">
      <c r="A419" s="1410"/>
      <c r="B419" s="1410"/>
      <c r="C419" s="1263"/>
    </row>
    <row r="420" spans="1:3" ht="13.9" customHeight="1" x14ac:dyDescent="0.2">
      <c r="A420" s="1410"/>
      <c r="B420" s="1410"/>
      <c r="C420" s="1263"/>
    </row>
    <row r="421" spans="1:3" ht="13.9" customHeight="1" x14ac:dyDescent="0.2">
      <c r="A421" s="1410"/>
      <c r="B421" s="1410"/>
      <c r="C421" s="1263"/>
    </row>
    <row r="422" spans="1:3" ht="13.9" customHeight="1" x14ac:dyDescent="0.2">
      <c r="A422" s="1410"/>
      <c r="B422" s="1410"/>
      <c r="C422" s="1263"/>
    </row>
    <row r="423" spans="1:3" ht="13.9" customHeight="1" x14ac:dyDescent="0.2">
      <c r="A423" s="1410"/>
      <c r="B423" s="1410"/>
      <c r="C423" s="1263"/>
    </row>
    <row r="424" spans="1:3" ht="13.9" customHeight="1" x14ac:dyDescent="0.2">
      <c r="A424" s="1410"/>
      <c r="B424" s="1410"/>
      <c r="C424" s="1263"/>
    </row>
    <row r="425" spans="1:3" ht="13.9" customHeight="1" x14ac:dyDescent="0.2">
      <c r="A425" s="1410"/>
      <c r="B425" s="1410"/>
      <c r="C425" s="1263"/>
    </row>
    <row r="426" spans="1:3" ht="13.9" customHeight="1" x14ac:dyDescent="0.2">
      <c r="A426" s="1410"/>
      <c r="B426" s="1410"/>
      <c r="C426" s="1263"/>
    </row>
    <row r="427" spans="1:3" ht="13.9" customHeight="1" x14ac:dyDescent="0.2">
      <c r="A427" s="1410"/>
      <c r="B427" s="1410"/>
      <c r="C427" s="1263"/>
    </row>
    <row r="428" spans="1:3" ht="13.9" customHeight="1" x14ac:dyDescent="0.2">
      <c r="A428" s="1410"/>
      <c r="B428" s="1410"/>
      <c r="C428" s="1263"/>
    </row>
    <row r="429" spans="1:3" ht="13.9" customHeight="1" x14ac:dyDescent="0.2">
      <c r="A429" s="1410"/>
      <c r="B429" s="1410"/>
      <c r="C429" s="1263"/>
    </row>
    <row r="430" spans="1:3" ht="13.9" customHeight="1" x14ac:dyDescent="0.2">
      <c r="A430" s="1410"/>
      <c r="B430" s="1410"/>
      <c r="C430" s="1263"/>
    </row>
    <row r="431" spans="1:3" ht="13.9" customHeight="1" x14ac:dyDescent="0.2">
      <c r="A431" s="1410"/>
      <c r="B431" s="1410"/>
      <c r="C431" s="1263"/>
    </row>
    <row r="432" spans="1:3" ht="13.9" customHeight="1" x14ac:dyDescent="0.2">
      <c r="A432" s="1410"/>
      <c r="B432" s="1410"/>
      <c r="C432" s="1263"/>
    </row>
    <row r="433" spans="1:3" ht="13.9" customHeight="1" x14ac:dyDescent="0.2">
      <c r="A433" s="1410"/>
      <c r="B433" s="1410"/>
      <c r="C433" s="1263"/>
    </row>
    <row r="434" spans="1:3" ht="13.9" customHeight="1" x14ac:dyDescent="0.2">
      <c r="A434" s="1410"/>
      <c r="B434" s="1410"/>
      <c r="C434" s="1263"/>
    </row>
    <row r="435" spans="1:3" ht="13.9" customHeight="1" x14ac:dyDescent="0.2">
      <c r="A435" s="1410"/>
      <c r="B435" s="1410"/>
      <c r="C435" s="1263"/>
    </row>
    <row r="436" spans="1:3" ht="13.9" customHeight="1" x14ac:dyDescent="0.2">
      <c r="A436" s="1410"/>
      <c r="B436" s="1410"/>
      <c r="C436" s="1263"/>
    </row>
    <row r="437" spans="1:3" ht="13.9" customHeight="1" x14ac:dyDescent="0.2">
      <c r="A437" s="1410"/>
      <c r="B437" s="1410"/>
      <c r="C437" s="1263"/>
    </row>
    <row r="438" spans="1:3" ht="13.9" customHeight="1" x14ac:dyDescent="0.2">
      <c r="A438" s="1410"/>
      <c r="B438" s="1410"/>
      <c r="C438" s="1263"/>
    </row>
    <row r="439" spans="1:3" ht="13.9" customHeight="1" x14ac:dyDescent="0.2">
      <c r="A439" s="1410"/>
      <c r="B439" s="1410"/>
      <c r="C439" s="1263"/>
    </row>
    <row r="440" spans="1:3" ht="13.9" customHeight="1" x14ac:dyDescent="0.2">
      <c r="A440" s="1410"/>
      <c r="B440" s="1410"/>
      <c r="C440" s="1263"/>
    </row>
    <row r="441" spans="1:3" ht="13.9" customHeight="1" x14ac:dyDescent="0.2">
      <c r="A441" s="1410"/>
      <c r="B441" s="1410"/>
      <c r="C441" s="1263"/>
    </row>
    <row r="442" spans="1:3" ht="13.9" customHeight="1" x14ac:dyDescent="0.2">
      <c r="A442" s="1410"/>
      <c r="B442" s="1410"/>
      <c r="C442" s="1263"/>
    </row>
    <row r="443" spans="1:3" ht="13.9" customHeight="1" x14ac:dyDescent="0.2">
      <c r="A443" s="1410"/>
      <c r="B443" s="1410"/>
      <c r="C443" s="1263"/>
    </row>
    <row r="444" spans="1:3" ht="13.9" customHeight="1" x14ac:dyDescent="0.2">
      <c r="A444" s="1410"/>
      <c r="B444" s="1410"/>
      <c r="C444" s="1263"/>
    </row>
    <row r="445" spans="1:3" ht="13.9" customHeight="1" x14ac:dyDescent="0.2">
      <c r="A445" s="1410"/>
      <c r="B445" s="1410"/>
      <c r="C445" s="1263"/>
    </row>
    <row r="446" spans="1:3" ht="13.9" customHeight="1" x14ac:dyDescent="0.2">
      <c r="A446" s="1410"/>
      <c r="B446" s="1410"/>
      <c r="C446" s="1263"/>
    </row>
    <row r="447" spans="1:3" ht="13.9" customHeight="1" x14ac:dyDescent="0.2">
      <c r="A447" s="1410"/>
      <c r="B447" s="1410"/>
      <c r="C447" s="1263"/>
    </row>
    <row r="448" spans="1:3" ht="13.9" customHeight="1" x14ac:dyDescent="0.2">
      <c r="A448" s="1410"/>
      <c r="B448" s="1410"/>
      <c r="C448" s="1263"/>
    </row>
    <row r="449" spans="1:3" ht="13.9" customHeight="1" x14ac:dyDescent="0.2">
      <c r="A449" s="1410"/>
      <c r="B449" s="1410"/>
      <c r="C449" s="1263"/>
    </row>
    <row r="450" spans="1:3" ht="13.9" customHeight="1" x14ac:dyDescent="0.2">
      <c r="A450" s="1410"/>
      <c r="B450" s="1410"/>
      <c r="C450" s="1263"/>
    </row>
    <row r="451" spans="1:3" ht="13.9" customHeight="1" x14ac:dyDescent="0.2">
      <c r="A451" s="1410"/>
      <c r="B451" s="1410"/>
      <c r="C451" s="1263"/>
    </row>
    <row r="452" spans="1:3" ht="13.9" customHeight="1" x14ac:dyDescent="0.2">
      <c r="A452" s="1410"/>
      <c r="B452" s="1410"/>
      <c r="C452" s="1263"/>
    </row>
    <row r="453" spans="1:3" ht="13.9" customHeight="1" x14ac:dyDescent="0.2">
      <c r="A453" s="1410"/>
      <c r="B453" s="1410"/>
      <c r="C453" s="1263"/>
    </row>
    <row r="454" spans="1:3" ht="13.9" customHeight="1" x14ac:dyDescent="0.2">
      <c r="A454" s="1410"/>
      <c r="B454" s="1410"/>
      <c r="C454" s="1263"/>
    </row>
    <row r="455" spans="1:3" ht="13.9" customHeight="1" x14ac:dyDescent="0.2">
      <c r="A455" s="1410"/>
      <c r="B455" s="1410"/>
      <c r="C455" s="1263"/>
    </row>
    <row r="456" spans="1:3" ht="13.9" customHeight="1" x14ac:dyDescent="0.2">
      <c r="A456" s="1410"/>
      <c r="B456" s="1410"/>
      <c r="C456" s="1263"/>
    </row>
    <row r="457" spans="1:3" ht="13.9" customHeight="1" x14ac:dyDescent="0.2">
      <c r="A457" s="1410"/>
      <c r="B457" s="1410"/>
      <c r="C457" s="1263"/>
    </row>
    <row r="458" spans="1:3" ht="13.9" customHeight="1" x14ac:dyDescent="0.2">
      <c r="A458" s="1410"/>
      <c r="B458" s="1410"/>
      <c r="C458" s="1263"/>
    </row>
    <row r="459" spans="1:3" ht="13.9" customHeight="1" x14ac:dyDescent="0.2">
      <c r="A459" s="1410"/>
      <c r="B459" s="1410"/>
      <c r="C459" s="1263"/>
    </row>
    <row r="460" spans="1:3" ht="13.9" customHeight="1" x14ac:dyDescent="0.2">
      <c r="A460" s="1410"/>
      <c r="B460" s="1410"/>
      <c r="C460" s="1263"/>
    </row>
    <row r="461" spans="1:3" ht="13.9" customHeight="1" x14ac:dyDescent="0.2">
      <c r="A461" s="1410"/>
      <c r="B461" s="1410"/>
      <c r="C461" s="1263"/>
    </row>
    <row r="462" spans="1:3" ht="13.9" customHeight="1" x14ac:dyDescent="0.2">
      <c r="A462" s="1410"/>
      <c r="B462" s="1410"/>
      <c r="C462" s="1263"/>
    </row>
    <row r="463" spans="1:3" ht="13.9" customHeight="1" x14ac:dyDescent="0.2">
      <c r="A463" s="1410"/>
      <c r="B463" s="1410"/>
      <c r="C463" s="1263"/>
    </row>
    <row r="464" spans="1:3" ht="13.9" customHeight="1" x14ac:dyDescent="0.2">
      <c r="A464" s="1410"/>
      <c r="B464" s="1410"/>
      <c r="C464" s="1263"/>
    </row>
    <row r="465" spans="1:3" ht="13.9" customHeight="1" x14ac:dyDescent="0.2">
      <c r="A465" s="1410"/>
      <c r="B465" s="1410"/>
      <c r="C465" s="1263"/>
    </row>
    <row r="466" spans="1:3" ht="13.9" customHeight="1" x14ac:dyDescent="0.2">
      <c r="A466" s="1410"/>
      <c r="B466" s="1410"/>
      <c r="C466" s="1263"/>
    </row>
    <row r="467" spans="1:3" ht="13.9" customHeight="1" x14ac:dyDescent="0.2">
      <c r="A467" s="1410"/>
      <c r="B467" s="1410"/>
      <c r="C467" s="1263"/>
    </row>
    <row r="468" spans="1:3" ht="13.9" customHeight="1" x14ac:dyDescent="0.2">
      <c r="A468" s="1410"/>
      <c r="B468" s="1410"/>
      <c r="C468" s="1263"/>
    </row>
    <row r="469" spans="1:3" ht="13.9" customHeight="1" x14ac:dyDescent="0.2">
      <c r="A469" s="1410"/>
      <c r="B469" s="1410"/>
      <c r="C469" s="1263"/>
    </row>
    <row r="470" spans="1:3" ht="13.9" customHeight="1" x14ac:dyDescent="0.2">
      <c r="A470" s="1410"/>
      <c r="B470" s="1410"/>
      <c r="C470" s="1263"/>
    </row>
    <row r="471" spans="1:3" ht="13.9" customHeight="1" x14ac:dyDescent="0.2">
      <c r="A471" s="1410"/>
      <c r="B471" s="1410"/>
      <c r="C471" s="1263"/>
    </row>
    <row r="472" spans="1:3" ht="13.9" customHeight="1" x14ac:dyDescent="0.2">
      <c r="A472" s="1410"/>
      <c r="B472" s="1410"/>
      <c r="C472" s="1263"/>
    </row>
    <row r="473" spans="1:3" ht="13.9" customHeight="1" x14ac:dyDescent="0.2">
      <c r="A473" s="1410"/>
      <c r="B473" s="1410"/>
      <c r="C473" s="1263"/>
    </row>
    <row r="474" spans="1:3" ht="13.9" customHeight="1" x14ac:dyDescent="0.2">
      <c r="A474" s="1410"/>
      <c r="B474" s="1410"/>
      <c r="C474" s="1263"/>
    </row>
    <row r="475" spans="1:3" ht="13.9" customHeight="1" x14ac:dyDescent="0.2">
      <c r="A475" s="1410"/>
      <c r="B475" s="1410"/>
      <c r="C475" s="1263"/>
    </row>
    <row r="476" spans="1:3" ht="13.9" customHeight="1" x14ac:dyDescent="0.2">
      <c r="A476" s="1410"/>
      <c r="B476" s="1410"/>
      <c r="C476" s="1263"/>
    </row>
    <row r="477" spans="1:3" ht="13.9" customHeight="1" x14ac:dyDescent="0.2">
      <c r="A477" s="1410"/>
      <c r="B477" s="1410"/>
      <c r="C477" s="1263"/>
    </row>
    <row r="478" spans="1:3" ht="13.9" customHeight="1" x14ac:dyDescent="0.2">
      <c r="A478" s="1410"/>
      <c r="B478" s="1410"/>
      <c r="C478" s="1263"/>
    </row>
    <row r="479" spans="1:3" ht="13.9" customHeight="1" x14ac:dyDescent="0.2">
      <c r="A479" s="1410"/>
      <c r="B479" s="1410"/>
      <c r="C479" s="1263"/>
    </row>
    <row r="480" spans="1:3" ht="13.9" customHeight="1" x14ac:dyDescent="0.2">
      <c r="A480" s="1410"/>
      <c r="B480" s="1410"/>
      <c r="C480" s="1263"/>
    </row>
    <row r="481" spans="1:3" ht="13.9" customHeight="1" x14ac:dyDescent="0.2">
      <c r="A481" s="1410"/>
      <c r="B481" s="1410"/>
      <c r="C481" s="1263"/>
    </row>
    <row r="482" spans="1:3" ht="13.9" customHeight="1" x14ac:dyDescent="0.2">
      <c r="A482" s="1410"/>
      <c r="B482" s="1410"/>
      <c r="C482" s="1263"/>
    </row>
    <row r="483" spans="1:3" ht="13.9" customHeight="1" x14ac:dyDescent="0.2">
      <c r="A483" s="1410"/>
      <c r="B483" s="1410"/>
      <c r="C483" s="1263"/>
    </row>
    <row r="484" spans="1:3" ht="13.9" customHeight="1" x14ac:dyDescent="0.2">
      <c r="A484" s="1410"/>
      <c r="B484" s="1410"/>
      <c r="C484" s="1263"/>
    </row>
    <row r="485" spans="1:3" ht="13.9" customHeight="1" x14ac:dyDescent="0.2">
      <c r="A485" s="1410"/>
      <c r="B485" s="1410"/>
      <c r="C485" s="1263"/>
    </row>
    <row r="486" spans="1:3" ht="13.9" customHeight="1" x14ac:dyDescent="0.2">
      <c r="A486" s="1410"/>
      <c r="B486" s="1410"/>
      <c r="C486" s="1263"/>
    </row>
    <row r="487" spans="1:3" ht="13.9" customHeight="1" x14ac:dyDescent="0.2">
      <c r="A487" s="1410"/>
      <c r="B487" s="1410"/>
      <c r="C487" s="1263"/>
    </row>
    <row r="488" spans="1:3" ht="13.9" customHeight="1" x14ac:dyDescent="0.2">
      <c r="A488" s="1410"/>
      <c r="B488" s="1410"/>
      <c r="C488" s="1263"/>
    </row>
    <row r="489" spans="1:3" ht="13.9" customHeight="1" x14ac:dyDescent="0.2">
      <c r="A489" s="1410"/>
      <c r="B489" s="1410"/>
      <c r="C489" s="1263"/>
    </row>
    <row r="490" spans="1:3" ht="13.9" customHeight="1" x14ac:dyDescent="0.2">
      <c r="A490" s="1410"/>
      <c r="B490" s="1410"/>
      <c r="C490" s="1263"/>
    </row>
    <row r="491" spans="1:3" ht="13.9" customHeight="1" x14ac:dyDescent="0.2">
      <c r="A491" s="1410"/>
      <c r="B491" s="1410"/>
      <c r="C491" s="1263"/>
    </row>
    <row r="492" spans="1:3" ht="13.9" customHeight="1" x14ac:dyDescent="0.2">
      <c r="A492" s="1410"/>
      <c r="B492" s="1410"/>
      <c r="C492" s="1263"/>
    </row>
    <row r="493" spans="1:3" ht="13.9" customHeight="1" x14ac:dyDescent="0.2">
      <c r="A493" s="1410"/>
      <c r="B493" s="1410"/>
      <c r="C493" s="1263"/>
    </row>
    <row r="494" spans="1:3" ht="13.9" customHeight="1" x14ac:dyDescent="0.2">
      <c r="A494" s="1410"/>
      <c r="B494" s="1410"/>
      <c r="C494" s="1263"/>
    </row>
    <row r="495" spans="1:3" ht="13.9" customHeight="1" x14ac:dyDescent="0.2">
      <c r="A495" s="1410"/>
      <c r="B495" s="1410"/>
      <c r="C495" s="1263"/>
    </row>
    <row r="496" spans="1:3" ht="13.9" customHeight="1" x14ac:dyDescent="0.2">
      <c r="A496" s="1410"/>
      <c r="B496" s="1410"/>
      <c r="C496" s="1263"/>
    </row>
    <row r="497" spans="1:3" ht="13.9" customHeight="1" x14ac:dyDescent="0.2">
      <c r="A497" s="1410"/>
      <c r="B497" s="1410"/>
      <c r="C497" s="1263"/>
    </row>
    <row r="498" spans="1:3" ht="13.9" customHeight="1" x14ac:dyDescent="0.2">
      <c r="A498" s="1410"/>
      <c r="B498" s="1410"/>
      <c r="C498" s="1263"/>
    </row>
    <row r="499" spans="1:3" ht="13.9" customHeight="1" x14ac:dyDescent="0.2">
      <c r="A499" s="1410"/>
      <c r="B499" s="1410"/>
      <c r="C499" s="1263"/>
    </row>
    <row r="500" spans="1:3" ht="13.9" customHeight="1" x14ac:dyDescent="0.2">
      <c r="A500" s="1410"/>
      <c r="B500" s="1410"/>
      <c r="C500" s="1263"/>
    </row>
    <row r="501" spans="1:3" ht="13.9" customHeight="1" x14ac:dyDescent="0.2">
      <c r="A501" s="1410"/>
      <c r="B501" s="1410"/>
      <c r="C501" s="1263"/>
    </row>
    <row r="502" spans="1:3" ht="13.9" customHeight="1" x14ac:dyDescent="0.2">
      <c r="A502" s="1410"/>
      <c r="B502" s="1410"/>
      <c r="C502" s="1263"/>
    </row>
    <row r="503" spans="1:3" ht="13.9" customHeight="1" x14ac:dyDescent="0.2">
      <c r="A503" s="1410"/>
      <c r="B503" s="1410"/>
      <c r="C503" s="1263"/>
    </row>
    <row r="504" spans="1:3" ht="13.9" customHeight="1" x14ac:dyDescent="0.2">
      <c r="A504" s="1410"/>
      <c r="B504" s="1410"/>
      <c r="C504" s="1263"/>
    </row>
    <row r="505" spans="1:3" ht="13.9" customHeight="1" x14ac:dyDescent="0.2">
      <c r="A505" s="1410"/>
      <c r="B505" s="1410"/>
      <c r="C505" s="1263"/>
    </row>
    <row r="506" spans="1:3" ht="13.9" customHeight="1" x14ac:dyDescent="0.2">
      <c r="A506" s="1410"/>
      <c r="B506" s="1410"/>
      <c r="C506" s="1263"/>
    </row>
    <row r="507" spans="1:3" ht="13.9" customHeight="1" x14ac:dyDescent="0.2">
      <c r="A507" s="1410"/>
      <c r="B507" s="1410"/>
      <c r="C507" s="1263"/>
    </row>
    <row r="508" spans="1:3" ht="13.9" customHeight="1" x14ac:dyDescent="0.2">
      <c r="A508" s="1410"/>
      <c r="B508" s="1410"/>
      <c r="C508" s="1263"/>
    </row>
    <row r="509" spans="1:3" ht="13.9" customHeight="1" x14ac:dyDescent="0.2">
      <c r="A509" s="1410"/>
      <c r="B509" s="1410"/>
      <c r="C509" s="1263"/>
    </row>
    <row r="510" spans="1:3" ht="13.9" customHeight="1" x14ac:dyDescent="0.2">
      <c r="A510" s="1410"/>
      <c r="B510" s="1410"/>
      <c r="C510" s="1263"/>
    </row>
    <row r="511" spans="1:3" ht="13.9" customHeight="1" x14ac:dyDescent="0.2">
      <c r="A511" s="1410"/>
      <c r="B511" s="1410"/>
      <c r="C511" s="1263"/>
    </row>
    <row r="512" spans="1:3" ht="13.9" customHeight="1" x14ac:dyDescent="0.2">
      <c r="A512" s="1410"/>
      <c r="B512" s="1410"/>
      <c r="C512" s="1263"/>
    </row>
    <row r="513" spans="1:3" ht="13.9" customHeight="1" x14ac:dyDescent="0.2">
      <c r="A513" s="1410"/>
      <c r="B513" s="1410"/>
      <c r="C513" s="1263"/>
    </row>
    <row r="514" spans="1:3" ht="13.9" customHeight="1" x14ac:dyDescent="0.2">
      <c r="A514" s="1410"/>
      <c r="B514" s="1410"/>
      <c r="C514" s="1263"/>
    </row>
    <row r="515" spans="1:3" ht="13.9" customHeight="1" x14ac:dyDescent="0.2">
      <c r="A515" s="1410"/>
      <c r="B515" s="1410"/>
      <c r="C515" s="1263"/>
    </row>
    <row r="516" spans="1:3" ht="13.9" customHeight="1" x14ac:dyDescent="0.2">
      <c r="A516" s="1410"/>
      <c r="B516" s="1410"/>
      <c r="C516" s="1263"/>
    </row>
    <row r="517" spans="1:3" ht="13.9" customHeight="1" x14ac:dyDescent="0.2">
      <c r="A517" s="1410"/>
      <c r="B517" s="1410"/>
      <c r="C517" s="1263"/>
    </row>
    <row r="518" spans="1:3" ht="13.9" customHeight="1" x14ac:dyDescent="0.2">
      <c r="A518" s="1410"/>
      <c r="B518" s="1410"/>
      <c r="C518" s="1263"/>
    </row>
    <row r="519" spans="1:3" ht="13.9" customHeight="1" x14ac:dyDescent="0.2">
      <c r="A519" s="1410"/>
      <c r="B519" s="1410"/>
      <c r="C519" s="1263"/>
    </row>
    <row r="520" spans="1:3" ht="13.9" customHeight="1" x14ac:dyDescent="0.2">
      <c r="A520" s="1410"/>
      <c r="B520" s="1410"/>
      <c r="C520" s="1263"/>
    </row>
    <row r="521" spans="1:3" ht="13.9" customHeight="1" x14ac:dyDescent="0.2">
      <c r="A521" s="1410"/>
      <c r="B521" s="1410"/>
      <c r="C521" s="1263"/>
    </row>
    <row r="522" spans="1:3" ht="13.9" customHeight="1" x14ac:dyDescent="0.2">
      <c r="A522" s="1410"/>
      <c r="B522" s="1410"/>
      <c r="C522" s="1263"/>
    </row>
    <row r="523" spans="1:3" ht="13.9" customHeight="1" x14ac:dyDescent="0.2">
      <c r="A523" s="1410"/>
      <c r="B523" s="1410"/>
      <c r="C523" s="1263"/>
    </row>
    <row r="524" spans="1:3" ht="13.9" customHeight="1" x14ac:dyDescent="0.2">
      <c r="A524" s="1410"/>
      <c r="B524" s="1410"/>
      <c r="C524" s="1263"/>
    </row>
    <row r="525" spans="1:3" ht="13.9" customHeight="1" x14ac:dyDescent="0.2">
      <c r="A525" s="1410"/>
      <c r="B525" s="1410"/>
      <c r="C525" s="1263"/>
    </row>
    <row r="526" spans="1:3" ht="13.9" customHeight="1" x14ac:dyDescent="0.2">
      <c r="A526" s="1410"/>
      <c r="B526" s="1410"/>
      <c r="C526" s="1263"/>
    </row>
    <row r="527" spans="1:3" ht="13.9" customHeight="1" x14ac:dyDescent="0.2">
      <c r="A527" s="1410"/>
      <c r="B527" s="1410"/>
      <c r="C527" s="1263"/>
    </row>
    <row r="528" spans="1:3" ht="13.9" customHeight="1" x14ac:dyDescent="0.2">
      <c r="A528" s="1410"/>
      <c r="B528" s="1410"/>
      <c r="C528" s="1263"/>
    </row>
    <row r="529" spans="1:3" ht="13.9" customHeight="1" x14ac:dyDescent="0.2">
      <c r="A529" s="1410"/>
      <c r="B529" s="1410"/>
      <c r="C529" s="1263"/>
    </row>
    <row r="530" spans="1:3" ht="13.9" customHeight="1" x14ac:dyDescent="0.2">
      <c r="A530" s="1410"/>
      <c r="B530" s="1410"/>
      <c r="C530" s="1263"/>
    </row>
    <row r="531" spans="1:3" ht="13.9" customHeight="1" x14ac:dyDescent="0.2">
      <c r="A531" s="1410"/>
      <c r="B531" s="1410"/>
      <c r="C531" s="1263"/>
    </row>
    <row r="532" spans="1:3" ht="13.9" customHeight="1" x14ac:dyDescent="0.2">
      <c r="A532" s="1410"/>
      <c r="B532" s="1410"/>
      <c r="C532" s="1263"/>
    </row>
    <row r="533" spans="1:3" ht="13.9" customHeight="1" x14ac:dyDescent="0.2">
      <c r="A533" s="1410"/>
      <c r="B533" s="1410"/>
      <c r="C533" s="1263"/>
    </row>
    <row r="534" spans="1:3" ht="13.9" customHeight="1" x14ac:dyDescent="0.2">
      <c r="A534" s="1410"/>
      <c r="B534" s="1410"/>
      <c r="C534" s="1263"/>
    </row>
    <row r="535" spans="1:3" ht="13.9" customHeight="1" x14ac:dyDescent="0.2">
      <c r="A535" s="1410"/>
      <c r="B535" s="1410"/>
      <c r="C535" s="1263"/>
    </row>
    <row r="536" spans="1:3" ht="13.9" customHeight="1" x14ac:dyDescent="0.2">
      <c r="A536" s="1410"/>
      <c r="B536" s="1410"/>
      <c r="C536" s="1263"/>
    </row>
    <row r="537" spans="1:3" ht="13.9" customHeight="1" x14ac:dyDescent="0.2">
      <c r="A537" s="1410"/>
      <c r="B537" s="1410"/>
      <c r="C537" s="1263"/>
    </row>
    <row r="538" spans="1:3" ht="13.9" customHeight="1" x14ac:dyDescent="0.2">
      <c r="A538" s="1410"/>
      <c r="B538" s="1410"/>
      <c r="C538" s="1263"/>
    </row>
    <row r="539" spans="1:3" ht="13.9" customHeight="1" x14ac:dyDescent="0.2">
      <c r="A539" s="1410"/>
      <c r="B539" s="1410"/>
      <c r="C539" s="1263"/>
    </row>
    <row r="540" spans="1:3" ht="13.9" customHeight="1" x14ac:dyDescent="0.2">
      <c r="A540" s="1410"/>
      <c r="B540" s="1410"/>
      <c r="C540" s="1263"/>
    </row>
    <row r="541" spans="1:3" ht="13.9" customHeight="1" x14ac:dyDescent="0.2">
      <c r="A541" s="1410"/>
      <c r="B541" s="1410"/>
      <c r="C541" s="1263"/>
    </row>
    <row r="542" spans="1:3" ht="13.9" customHeight="1" x14ac:dyDescent="0.2">
      <c r="A542" s="1410"/>
      <c r="B542" s="1410"/>
      <c r="C542" s="1263"/>
    </row>
    <row r="543" spans="1:3" ht="13.9" customHeight="1" x14ac:dyDescent="0.2">
      <c r="A543" s="1410"/>
      <c r="B543" s="1410"/>
      <c r="C543" s="1263"/>
    </row>
    <row r="544" spans="1:3" ht="13.9" customHeight="1" x14ac:dyDescent="0.2">
      <c r="A544" s="1410"/>
      <c r="B544" s="1410"/>
      <c r="C544" s="1263"/>
    </row>
    <row r="545" spans="1:3" ht="13.9" customHeight="1" x14ac:dyDescent="0.2">
      <c r="A545" s="1410"/>
      <c r="B545" s="1410"/>
      <c r="C545" s="1263"/>
    </row>
    <row r="546" spans="1:3" ht="13.9" customHeight="1" x14ac:dyDescent="0.2">
      <c r="A546" s="1410"/>
      <c r="B546" s="1410"/>
      <c r="C546" s="1263"/>
    </row>
    <row r="547" spans="1:3" ht="13.9" customHeight="1" x14ac:dyDescent="0.2">
      <c r="A547" s="1410"/>
      <c r="B547" s="1410"/>
      <c r="C547" s="1263"/>
    </row>
    <row r="548" spans="1:3" ht="13.9" customHeight="1" x14ac:dyDescent="0.2">
      <c r="A548" s="1410"/>
      <c r="B548" s="1410"/>
      <c r="C548" s="1263"/>
    </row>
    <row r="549" spans="1:3" ht="13.9" customHeight="1" x14ac:dyDescent="0.2">
      <c r="A549" s="1410"/>
      <c r="B549" s="1410"/>
      <c r="C549" s="1263"/>
    </row>
    <row r="550" spans="1:3" ht="13.9" customHeight="1" x14ac:dyDescent="0.2">
      <c r="A550" s="1410"/>
      <c r="B550" s="1410"/>
      <c r="C550" s="1263"/>
    </row>
    <row r="551" spans="1:3" ht="13.9" customHeight="1" x14ac:dyDescent="0.2">
      <c r="A551" s="1410"/>
      <c r="B551" s="1410"/>
      <c r="C551" s="1263"/>
    </row>
    <row r="552" spans="1:3" ht="13.9" customHeight="1" x14ac:dyDescent="0.2">
      <c r="A552" s="1410"/>
      <c r="B552" s="1410"/>
    </row>
    <row r="553" spans="1:3" ht="13.9" customHeight="1" x14ac:dyDescent="0.2">
      <c r="A553" s="1410"/>
      <c r="B553" s="1410"/>
    </row>
    <row r="554" spans="1:3" ht="13.9" customHeight="1" x14ac:dyDescent="0.2">
      <c r="A554" s="1410"/>
      <c r="B554" s="1410"/>
    </row>
    <row r="555" spans="1:3" ht="13.9" customHeight="1" x14ac:dyDescent="0.2">
      <c r="A555" s="1410"/>
      <c r="B555" s="1410"/>
    </row>
    <row r="556" spans="1:3" ht="13.9" customHeight="1" x14ac:dyDescent="0.2">
      <c r="A556" s="1410"/>
      <c r="B556" s="1410"/>
    </row>
    <row r="557" spans="1:3" ht="13.9" customHeight="1" x14ac:dyDescent="0.2">
      <c r="A557" s="1410"/>
      <c r="B557" s="1410"/>
    </row>
    <row r="558" spans="1:3" ht="13.9" customHeight="1" x14ac:dyDescent="0.2">
      <c r="A558" s="1410"/>
      <c r="B558" s="1410"/>
    </row>
    <row r="559" spans="1:3" ht="13.9" customHeight="1" x14ac:dyDescent="0.2">
      <c r="A559" s="1410"/>
      <c r="B559" s="1410"/>
    </row>
    <row r="560" spans="1:3" ht="13.9" customHeight="1" x14ac:dyDescent="0.2">
      <c r="A560" s="1410"/>
      <c r="B560" s="1410"/>
    </row>
    <row r="561" spans="1:2" ht="13.9" customHeight="1" x14ac:dyDescent="0.2">
      <c r="A561" s="1410"/>
      <c r="B561" s="1410"/>
    </row>
    <row r="562" spans="1:2" ht="13.9" customHeight="1" x14ac:dyDescent="0.2">
      <c r="A562" s="1410"/>
      <c r="B562" s="1410"/>
    </row>
    <row r="563" spans="1:2" ht="13.9" customHeight="1" x14ac:dyDescent="0.2">
      <c r="A563" s="1410"/>
      <c r="B563" s="1410"/>
    </row>
    <row r="564" spans="1:2" ht="13.9" customHeight="1" x14ac:dyDescent="0.2">
      <c r="A564" s="1410"/>
      <c r="B564" s="1410"/>
    </row>
    <row r="565" spans="1:2" ht="13.9" customHeight="1" x14ac:dyDescent="0.2">
      <c r="A565" s="1410"/>
      <c r="B565" s="1410"/>
    </row>
    <row r="566" spans="1:2" ht="13.9" customHeight="1" x14ac:dyDescent="0.2">
      <c r="A566" s="1410"/>
      <c r="B566" s="1410"/>
    </row>
    <row r="567" spans="1:2" ht="13.9" customHeight="1" x14ac:dyDescent="0.2">
      <c r="A567" s="1410"/>
      <c r="B567" s="1410"/>
    </row>
    <row r="568" spans="1:2" ht="13.9" customHeight="1" x14ac:dyDescent="0.2">
      <c r="A568" s="1410"/>
      <c r="B568" s="1410"/>
    </row>
    <row r="569" spans="1:2" ht="13.9" customHeight="1" x14ac:dyDescent="0.2">
      <c r="A569" s="1410"/>
      <c r="B569" s="1410"/>
    </row>
    <row r="570" spans="1:2" ht="13.9" customHeight="1" x14ac:dyDescent="0.2">
      <c r="A570" s="1410"/>
      <c r="B570" s="1410"/>
    </row>
    <row r="571" spans="1:2" ht="13.9" customHeight="1" x14ac:dyDescent="0.2">
      <c r="A571" s="1410"/>
      <c r="B571" s="1410"/>
    </row>
    <row r="572" spans="1:2" ht="13.9" customHeight="1" x14ac:dyDescent="0.2">
      <c r="A572" s="1410"/>
      <c r="B572" s="1410"/>
    </row>
    <row r="573" spans="1:2" ht="13.9" customHeight="1" x14ac:dyDescent="0.2">
      <c r="A573" s="1410"/>
      <c r="B573" s="1410"/>
    </row>
    <row r="574" spans="1:2" ht="13.9" customHeight="1" x14ac:dyDescent="0.2">
      <c r="A574" s="1410"/>
      <c r="B574" s="1410"/>
    </row>
    <row r="575" spans="1:2" ht="13.9" customHeight="1" x14ac:dyDescent="0.2">
      <c r="A575" s="1410"/>
      <c r="B575" s="1410"/>
    </row>
    <row r="576" spans="1:2" ht="13.9" customHeight="1" x14ac:dyDescent="0.2">
      <c r="A576" s="1410"/>
      <c r="B576" s="1410"/>
    </row>
    <row r="577" spans="1:2" ht="13.9" customHeight="1" x14ac:dyDescent="0.2">
      <c r="A577" s="1410"/>
      <c r="B577" s="1410"/>
    </row>
    <row r="578" spans="1:2" ht="13.9" customHeight="1" x14ac:dyDescent="0.2">
      <c r="A578" s="1410"/>
      <c r="B578" s="1410"/>
    </row>
    <row r="579" spans="1:2" ht="13.9" customHeight="1" x14ac:dyDescent="0.2">
      <c r="A579" s="1410"/>
      <c r="B579" s="1410"/>
    </row>
    <row r="580" spans="1:2" ht="13.9" customHeight="1" x14ac:dyDescent="0.2">
      <c r="A580" s="1410"/>
      <c r="B580" s="1410"/>
    </row>
    <row r="581" spans="1:2" ht="13.9" customHeight="1" x14ac:dyDescent="0.2">
      <c r="A581" s="1410"/>
      <c r="B581" s="1410"/>
    </row>
    <row r="582" spans="1:2" ht="13.9" customHeight="1" x14ac:dyDescent="0.2">
      <c r="A582" s="1410"/>
      <c r="B582" s="1410"/>
    </row>
    <row r="583" spans="1:2" ht="13.9" customHeight="1" x14ac:dyDescent="0.2">
      <c r="A583" s="1410"/>
      <c r="B583" s="1410"/>
    </row>
    <row r="584" spans="1:2" ht="13.9" customHeight="1" x14ac:dyDescent="0.2">
      <c r="A584" s="1410"/>
      <c r="B584" s="1410"/>
    </row>
    <row r="585" spans="1:2" ht="13.9" customHeight="1" x14ac:dyDescent="0.2">
      <c r="A585" s="1410"/>
      <c r="B585" s="1410"/>
    </row>
    <row r="586" spans="1:2" ht="13.9" customHeight="1" x14ac:dyDescent="0.2">
      <c r="A586" s="1410"/>
      <c r="B586" s="1410"/>
    </row>
    <row r="587" spans="1:2" ht="13.9" customHeight="1" x14ac:dyDescent="0.2">
      <c r="A587" s="1410"/>
      <c r="B587" s="1410"/>
    </row>
    <row r="588" spans="1:2" ht="13.9" customHeight="1" x14ac:dyDescent="0.2">
      <c r="A588" s="1410"/>
      <c r="B588" s="1410"/>
    </row>
    <row r="589" spans="1:2" ht="13.9" customHeight="1" x14ac:dyDescent="0.2">
      <c r="A589" s="1410"/>
      <c r="B589" s="1410"/>
    </row>
    <row r="590" spans="1:2" ht="13.9" customHeight="1" x14ac:dyDescent="0.2">
      <c r="A590" s="1410"/>
      <c r="B590" s="1410"/>
    </row>
    <row r="591" spans="1:2" ht="13.9" customHeight="1" x14ac:dyDescent="0.2">
      <c r="A591" s="1410"/>
      <c r="B591" s="1410"/>
    </row>
    <row r="592" spans="1:2" ht="13.9" customHeight="1" x14ac:dyDescent="0.2">
      <c r="A592" s="1410"/>
      <c r="B592" s="1410"/>
    </row>
    <row r="593" spans="1:2" ht="13.9" customHeight="1" x14ac:dyDescent="0.2">
      <c r="A593" s="1410"/>
      <c r="B593" s="1410"/>
    </row>
    <row r="594" spans="1:2" ht="13.9" customHeight="1" x14ac:dyDescent="0.2">
      <c r="A594" s="1410"/>
      <c r="B594" s="1410"/>
    </row>
    <row r="595" spans="1:2" ht="13.9" customHeight="1" x14ac:dyDescent="0.2">
      <c r="A595" s="1410"/>
      <c r="B595" s="1410"/>
    </row>
    <row r="596" spans="1:2" ht="13.9" customHeight="1" x14ac:dyDescent="0.2">
      <c r="A596" s="1410"/>
      <c r="B596" s="1410"/>
    </row>
    <row r="597" spans="1:2" ht="13.9" customHeight="1" x14ac:dyDescent="0.2">
      <c r="A597" s="1410"/>
      <c r="B597" s="1410"/>
    </row>
    <row r="598" spans="1:2" ht="13.9" customHeight="1" x14ac:dyDescent="0.2">
      <c r="A598" s="1410"/>
      <c r="B598" s="1410"/>
    </row>
    <row r="599" spans="1:2" ht="13.9" customHeight="1" x14ac:dyDescent="0.2">
      <c r="A599" s="1410"/>
      <c r="B599" s="1410"/>
    </row>
    <row r="600" spans="1:2" ht="13.9" customHeight="1" x14ac:dyDescent="0.2">
      <c r="A600" s="1410"/>
      <c r="B600" s="1410"/>
    </row>
    <row r="601" spans="1:2" ht="13.9" customHeight="1" x14ac:dyDescent="0.2">
      <c r="A601" s="1410"/>
      <c r="B601" s="1410"/>
    </row>
    <row r="602" spans="1:2" ht="13.9" customHeight="1" x14ac:dyDescent="0.2">
      <c r="A602" s="1410"/>
      <c r="B602" s="1410"/>
    </row>
    <row r="603" spans="1:2" ht="13.9" customHeight="1" x14ac:dyDescent="0.2">
      <c r="A603" s="1410"/>
      <c r="B603" s="1410"/>
    </row>
    <row r="604" spans="1:2" ht="13.9" customHeight="1" x14ac:dyDescent="0.2">
      <c r="A604" s="1410"/>
      <c r="B604" s="1410"/>
    </row>
    <row r="605" spans="1:2" ht="13.9" customHeight="1" x14ac:dyDescent="0.2">
      <c r="A605" s="1410"/>
      <c r="B605" s="1410"/>
    </row>
    <row r="606" spans="1:2" ht="13.9" customHeight="1" x14ac:dyDescent="0.2">
      <c r="A606" s="1410"/>
      <c r="B606" s="1410"/>
    </row>
    <row r="607" spans="1:2" ht="13.9" customHeight="1" x14ac:dyDescent="0.2">
      <c r="A607" s="1410"/>
      <c r="B607" s="1410"/>
    </row>
    <row r="608" spans="1:2" ht="13.9" customHeight="1" x14ac:dyDescent="0.2">
      <c r="A608" s="1410"/>
      <c r="B608" s="1410"/>
    </row>
    <row r="609" spans="1:2" ht="13.9" customHeight="1" x14ac:dyDescent="0.2">
      <c r="A609" s="1410"/>
      <c r="B609" s="1410"/>
    </row>
    <row r="610" spans="1:2" ht="13.9" customHeight="1" x14ac:dyDescent="0.2">
      <c r="A610" s="1410"/>
      <c r="B610" s="1410"/>
    </row>
    <row r="611" spans="1:2" ht="13.9" customHeight="1" x14ac:dyDescent="0.2">
      <c r="A611" s="1410"/>
      <c r="B611" s="1410"/>
    </row>
    <row r="612" spans="1:2" ht="13.9" customHeight="1" x14ac:dyDescent="0.2">
      <c r="A612" s="1410"/>
      <c r="B612" s="1410"/>
    </row>
    <row r="613" spans="1:2" ht="13.9" customHeight="1" x14ac:dyDescent="0.2">
      <c r="A613" s="1410"/>
      <c r="B613" s="1410"/>
    </row>
    <row r="614" spans="1:2" ht="13.9" customHeight="1" x14ac:dyDescent="0.2">
      <c r="A614" s="1410"/>
      <c r="B614" s="1410"/>
    </row>
    <row r="615" spans="1:2" ht="13.9" customHeight="1" x14ac:dyDescent="0.2">
      <c r="A615" s="1410"/>
      <c r="B615" s="1410"/>
    </row>
    <row r="616" spans="1:2" ht="13.9" customHeight="1" x14ac:dyDescent="0.2">
      <c r="A616" s="1410"/>
      <c r="B616" s="1410"/>
    </row>
    <row r="617" spans="1:2" ht="13.9" customHeight="1" x14ac:dyDescent="0.2">
      <c r="A617" s="1410"/>
      <c r="B617" s="1410"/>
    </row>
    <row r="618" spans="1:2" ht="13.9" customHeight="1" x14ac:dyDescent="0.2">
      <c r="A618" s="1410"/>
      <c r="B618" s="1410"/>
    </row>
    <row r="619" spans="1:2" ht="13.9" customHeight="1" x14ac:dyDescent="0.2">
      <c r="A619" s="1410"/>
      <c r="B619" s="1410"/>
    </row>
    <row r="620" spans="1:2" ht="13.9" customHeight="1" x14ac:dyDescent="0.2">
      <c r="A620" s="1410"/>
      <c r="B620" s="1410"/>
    </row>
    <row r="621" spans="1:2" ht="13.9" customHeight="1" x14ac:dyDescent="0.2">
      <c r="A621" s="1410"/>
      <c r="B621" s="1410"/>
    </row>
    <row r="622" spans="1:2" ht="13.9" customHeight="1" x14ac:dyDescent="0.2">
      <c r="A622" s="1410"/>
      <c r="B622" s="1410"/>
    </row>
    <row r="623" spans="1:2" ht="13.9" customHeight="1" x14ac:dyDescent="0.2">
      <c r="A623" s="1410"/>
      <c r="B623" s="1410"/>
    </row>
    <row r="624" spans="1:2" ht="13.9" customHeight="1" x14ac:dyDescent="0.2">
      <c r="A624" s="1410"/>
      <c r="B624" s="1410"/>
    </row>
    <row r="625" spans="1:2" ht="13.9" customHeight="1" x14ac:dyDescent="0.2">
      <c r="A625" s="1410"/>
      <c r="B625" s="1410"/>
    </row>
    <row r="626" spans="1:2" ht="13.9" customHeight="1" x14ac:dyDescent="0.2">
      <c r="A626" s="1410"/>
      <c r="B626" s="1410"/>
    </row>
    <row r="627" spans="1:2" ht="13.9" customHeight="1" x14ac:dyDescent="0.2">
      <c r="A627" s="1410"/>
      <c r="B627" s="1410"/>
    </row>
    <row r="628" spans="1:2" ht="13.9" customHeight="1" x14ac:dyDescent="0.2">
      <c r="A628" s="1410"/>
      <c r="B628" s="1410"/>
    </row>
    <row r="629" spans="1:2" ht="13.9" customHeight="1" x14ac:dyDescent="0.2">
      <c r="A629" s="1410"/>
      <c r="B629" s="1410"/>
    </row>
    <row r="630" spans="1:2" ht="13.9" customHeight="1" x14ac:dyDescent="0.2">
      <c r="A630" s="1410"/>
      <c r="B630" s="1410"/>
    </row>
    <row r="631" spans="1:2" ht="13.9" customHeight="1" x14ac:dyDescent="0.2">
      <c r="A631" s="1410"/>
      <c r="B631" s="1410"/>
    </row>
    <row r="632" spans="1:2" x14ac:dyDescent="0.2">
      <c r="A632" s="1410"/>
      <c r="B632" s="1410"/>
    </row>
    <row r="633" spans="1:2" x14ac:dyDescent="0.2">
      <c r="A633" s="1410"/>
      <c r="B633" s="1410"/>
    </row>
    <row r="634" spans="1:2" x14ac:dyDescent="0.2">
      <c r="A634" s="1410"/>
      <c r="B634" s="1410"/>
    </row>
    <row r="635" spans="1:2" x14ac:dyDescent="0.2">
      <c r="A635" s="1410"/>
      <c r="B635" s="1410"/>
    </row>
    <row r="636" spans="1:2" x14ac:dyDescent="0.2">
      <c r="A636" s="1410"/>
      <c r="B636" s="1410"/>
    </row>
    <row r="637" spans="1:2" x14ac:dyDescent="0.2">
      <c r="A637" s="1410"/>
      <c r="B637" s="1410"/>
    </row>
    <row r="638" spans="1:2" x14ac:dyDescent="0.2">
      <c r="A638" s="1410"/>
      <c r="B638" s="1410"/>
    </row>
    <row r="639" spans="1:2" x14ac:dyDescent="0.2">
      <c r="A639" s="1410"/>
      <c r="B639" s="1410"/>
    </row>
    <row r="640" spans="1:2" x14ac:dyDescent="0.2">
      <c r="A640" s="1410"/>
      <c r="B640" s="1410"/>
    </row>
  </sheetData>
  <mergeCells count="2">
    <mergeCell ref="A2:F2"/>
    <mergeCell ref="A1:F1"/>
  </mergeCells>
  <phoneticPr fontId="5" type="noConversion"/>
  <hyperlinks>
    <hyperlink ref="A3" r:id="rId1" display="School Code, Section 10-20.21 - Contracts"/>
  </hyperlinks>
  <pageMargins left="0.45" right="0.22" top="0.7" bottom="0.38" header="0.39" footer="0.17"/>
  <pageSetup firstPageNumber="31" fitToHeight="0"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5" sqref="B5"/>
    </sheetView>
  </sheetViews>
  <sheetFormatPr defaultRowHeight="12.75" x14ac:dyDescent="0.2"/>
  <cols>
    <col min="1" max="1" width="3" style="601" bestFit="1" customWidth="1"/>
    <col min="2" max="2" width="90.85546875" style="1368" customWidth="1"/>
    <col min="3" max="3" width="11.5703125" style="1368" customWidth="1"/>
    <col min="4" max="4" width="7.85546875" style="1368" customWidth="1"/>
    <col min="5" max="16384" width="9.140625" style="601"/>
  </cols>
  <sheetData>
    <row r="1" spans="1:2" x14ac:dyDescent="0.2">
      <c r="A1" s="1437"/>
      <c r="B1" s="1438" t="s">
        <v>393</v>
      </c>
    </row>
    <row r="2" spans="1:2" ht="5.25" customHeight="1" x14ac:dyDescent="0.2">
      <c r="B2" s="1261"/>
    </row>
    <row r="3" spans="1:2" ht="22.5" x14ac:dyDescent="0.2">
      <c r="A3" s="1439">
        <v>1</v>
      </c>
      <c r="B3" s="1440" t="s">
        <v>82</v>
      </c>
    </row>
    <row r="4" spans="1:2" ht="6" customHeight="1" x14ac:dyDescent="0.2">
      <c r="A4" s="1439"/>
      <c r="B4" s="1441"/>
    </row>
    <row r="5" spans="1:2" ht="22.5" x14ac:dyDescent="0.2">
      <c r="A5" s="1439">
        <v>2</v>
      </c>
      <c r="B5" s="1440" t="s">
        <v>360</v>
      </c>
    </row>
    <row r="6" spans="1:2" ht="6" customHeight="1" x14ac:dyDescent="0.2">
      <c r="A6" s="1442"/>
    </row>
    <row r="7" spans="1:2" ht="22.5" x14ac:dyDescent="0.2">
      <c r="A7" s="1443">
        <v>3</v>
      </c>
      <c r="B7" s="1444" t="s">
        <v>228</v>
      </c>
    </row>
    <row r="8" spans="1:2" ht="12" customHeight="1" x14ac:dyDescent="0.2">
      <c r="A8" s="1445" t="s">
        <v>645</v>
      </c>
      <c r="B8" s="1368" t="s">
        <v>646</v>
      </c>
    </row>
    <row r="9" spans="1:2" ht="13.35" customHeight="1" x14ac:dyDescent="0.2">
      <c r="A9" s="1443">
        <v>4</v>
      </c>
      <c r="B9" s="1368" t="s">
        <v>265</v>
      </c>
    </row>
    <row r="10" spans="1:2" ht="13.35" customHeight="1" x14ac:dyDescent="0.2">
      <c r="A10" s="1442"/>
      <c r="B10" s="1368" t="s">
        <v>235</v>
      </c>
    </row>
    <row r="11" spans="1:2" ht="13.35" customHeight="1" x14ac:dyDescent="0.2">
      <c r="A11" s="1442"/>
      <c r="B11" s="1368" t="s">
        <v>419</v>
      </c>
    </row>
    <row r="12" spans="1:2" ht="13.35" customHeight="1" x14ac:dyDescent="0.2">
      <c r="A12" s="1442"/>
      <c r="B12" s="1368" t="s">
        <v>420</v>
      </c>
    </row>
    <row r="13" spans="1:2" ht="13.35" customHeight="1" x14ac:dyDescent="0.2">
      <c r="A13" s="1442"/>
      <c r="B13" s="1368" t="s">
        <v>83</v>
      </c>
    </row>
    <row r="14" spans="1:2" ht="6" customHeight="1" x14ac:dyDescent="0.2">
      <c r="A14" s="1446"/>
      <c r="B14" s="1441"/>
    </row>
    <row r="15" spans="1:2" ht="56.25" x14ac:dyDescent="0.2">
      <c r="A15" s="1443">
        <v>5</v>
      </c>
      <c r="B15" s="1444" t="s">
        <v>60</v>
      </c>
    </row>
    <row r="16" spans="1:2" ht="6" customHeight="1" x14ac:dyDescent="0.2">
      <c r="A16" s="1447"/>
      <c r="B16" s="1448"/>
    </row>
    <row r="17" spans="1:4" ht="33.75" customHeight="1" x14ac:dyDescent="0.2">
      <c r="A17" s="1449">
        <v>6</v>
      </c>
      <c r="B17" s="1290" t="s">
        <v>425</v>
      </c>
    </row>
    <row r="18" spans="1:4" ht="6" customHeight="1" x14ac:dyDescent="0.2">
      <c r="A18" s="1450"/>
      <c r="B18" s="1441"/>
    </row>
    <row r="19" spans="1:4" ht="13.35" customHeight="1" x14ac:dyDescent="0.2">
      <c r="A19" s="1451">
        <v>7</v>
      </c>
      <c r="B19" s="1441" t="s">
        <v>116</v>
      </c>
      <c r="D19" s="1452"/>
    </row>
    <row r="20" spans="1:4" ht="6" customHeight="1" x14ac:dyDescent="0.2">
      <c r="A20" s="1453"/>
      <c r="B20" s="1441"/>
    </row>
    <row r="21" spans="1:4" ht="20.85" customHeight="1" x14ac:dyDescent="0.2">
      <c r="A21" s="1451">
        <v>8</v>
      </c>
      <c r="B21" s="1454" t="s">
        <v>643</v>
      </c>
    </row>
    <row r="22" spans="1:4" ht="6" customHeight="1" x14ac:dyDescent="0.2">
      <c r="A22" s="1451"/>
      <c r="B22" s="1454"/>
    </row>
    <row r="23" spans="1:4" ht="22.5" x14ac:dyDescent="0.2">
      <c r="A23" s="1455">
        <v>9</v>
      </c>
      <c r="B23" s="1454" t="s">
        <v>644</v>
      </c>
    </row>
    <row r="24" spans="1:4" ht="6" customHeight="1" x14ac:dyDescent="0.2">
      <c r="A24" s="1450"/>
      <c r="B24" s="1441"/>
    </row>
    <row r="25" spans="1:4" ht="13.35" customHeight="1" x14ac:dyDescent="0.2">
      <c r="A25" s="1456">
        <v>10</v>
      </c>
      <c r="B25" s="1457" t="s">
        <v>648</v>
      </c>
    </row>
    <row r="26" spans="1:4" ht="6" customHeight="1" x14ac:dyDescent="0.2">
      <c r="A26" s="1298"/>
    </row>
    <row r="27" spans="1:4" ht="13.35" customHeight="1" x14ac:dyDescent="0.2">
      <c r="A27" s="1458">
        <v>11</v>
      </c>
      <c r="B27" s="1459" t="s">
        <v>424</v>
      </c>
    </row>
    <row r="28" spans="1:4" ht="6" customHeight="1" x14ac:dyDescent="0.2"/>
    <row r="29" spans="1:4" ht="22.5" x14ac:dyDescent="0.2">
      <c r="A29" s="1460" t="s">
        <v>451</v>
      </c>
      <c r="B29" s="1461" t="s">
        <v>361</v>
      </c>
    </row>
    <row r="30" spans="1:4" ht="6" customHeight="1" x14ac:dyDescent="0.2">
      <c r="A30" s="1298"/>
    </row>
    <row r="31" spans="1:4" ht="33.75" x14ac:dyDescent="0.2">
      <c r="A31" s="1460" t="s">
        <v>275</v>
      </c>
      <c r="B31" s="1462" t="s">
        <v>421</v>
      </c>
    </row>
    <row r="32" spans="1:4" ht="6" customHeight="1" x14ac:dyDescent="0.2">
      <c r="A32" s="1463"/>
      <c r="B32" s="1464"/>
    </row>
    <row r="33" spans="1:2" ht="20.25" customHeight="1" x14ac:dyDescent="0.2">
      <c r="A33" s="1465">
        <v>14</v>
      </c>
      <c r="B33" s="1466" t="s">
        <v>816</v>
      </c>
    </row>
    <row r="34" spans="1:2" ht="6" customHeight="1" x14ac:dyDescent="0.2"/>
    <row r="35" spans="1:2" ht="22.5" x14ac:dyDescent="0.2">
      <c r="A35" s="1467">
        <v>15</v>
      </c>
      <c r="B35" s="1468" t="s">
        <v>817</v>
      </c>
    </row>
    <row r="36" spans="1:2" ht="8.25" customHeight="1" x14ac:dyDescent="0.2">
      <c r="A36" s="1469"/>
      <c r="B36" s="1470"/>
    </row>
    <row r="37" spans="1:2" ht="11.25" customHeight="1" x14ac:dyDescent="0.2">
      <c r="A37" s="1467">
        <v>16</v>
      </c>
      <c r="B37" s="1471" t="s">
        <v>635</v>
      </c>
    </row>
    <row r="38" spans="1:2" x14ac:dyDescent="0.2">
      <c r="B38" s="1444" t="s">
        <v>636</v>
      </c>
    </row>
    <row r="39" spans="1:2" x14ac:dyDescent="0.2">
      <c r="B39" s="1472" t="s">
        <v>637</v>
      </c>
    </row>
    <row r="40" spans="1:2" x14ac:dyDescent="0.2">
      <c r="B40" s="1368" t="s">
        <v>638</v>
      </c>
    </row>
    <row r="51" spans="4:4" x14ac:dyDescent="0.2">
      <c r="D51" s="1448"/>
    </row>
  </sheetData>
  <sheetProtection sheet="1" objects="1" scenarios="1" formatCells="0" formatColumns="0" formatRows="0" insertColumns="0" insertRows="0" insertHyperlinks="0" deleteColumns="0" deleteRows="0" sort="0" autoFilter="0" pivotTables="0"/>
  <phoneticPr fontId="5" type="noConversion"/>
  <pageMargins left="0.36" right="0.28999999999999998" top="1.43" bottom="1" header="0.74" footer="0.5"/>
  <pageSetup firstPageNumber="32" fitToHeight="0"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6"/>
  <sheetViews>
    <sheetView showGridLines="0" topLeftCell="A23" zoomScale="110" zoomScaleNormal="110" workbookViewId="0">
      <selection activeCell="L30" sqref="L30"/>
    </sheetView>
  </sheetViews>
  <sheetFormatPr defaultRowHeight="12.75" x14ac:dyDescent="0.2"/>
  <cols>
    <col min="1" max="1" width="3" style="1433" customWidth="1"/>
    <col min="2" max="2" width="73.7109375" style="1273" customWidth="1"/>
    <col min="3" max="3" width="41.140625" style="1273" customWidth="1"/>
    <col min="4" max="4" width="7.7109375" style="1273" customWidth="1"/>
    <col min="5" max="7" width="2.85546875" style="1273" customWidth="1"/>
    <col min="8" max="16384" width="9.140625" style="1273"/>
  </cols>
  <sheetData>
    <row r="1" spans="1:3" x14ac:dyDescent="0.2">
      <c r="A1" s="1910" t="s">
        <v>473</v>
      </c>
      <c r="B1" s="1911"/>
      <c r="C1" s="1912"/>
    </row>
    <row r="2" spans="1:3" x14ac:dyDescent="0.2">
      <c r="A2" s="1913" t="s">
        <v>468</v>
      </c>
      <c r="B2" s="1914"/>
      <c r="C2" s="1915"/>
    </row>
    <row r="3" spans="1:3" x14ac:dyDescent="0.2">
      <c r="A3" s="1913" t="s">
        <v>469</v>
      </c>
      <c r="B3" s="1914"/>
      <c r="C3" s="1915"/>
    </row>
    <row r="4" spans="1:3" ht="13.5" thickBot="1" x14ac:dyDescent="0.25">
      <c r="A4" s="1916" t="s">
        <v>470</v>
      </c>
      <c r="B4" s="1917"/>
      <c r="C4" s="1918"/>
    </row>
    <row r="5" spans="1:3" s="1476" customFormat="1" ht="30" customHeight="1" thickTop="1" thickBot="1" x14ac:dyDescent="0.25">
      <c r="A5" s="1473"/>
      <c r="B5" s="1474" t="s">
        <v>181</v>
      </c>
      <c r="C5" s="1475" t="s">
        <v>440</v>
      </c>
    </row>
    <row r="6" spans="1:3" ht="29.25" customHeight="1" thickTop="1" x14ac:dyDescent="0.2">
      <c r="A6" s="1412"/>
      <c r="B6" s="1542" t="s">
        <v>885</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Deficit reduction plan is not required.</v>
      </c>
    </row>
    <row r="7" spans="1:3" ht="24" customHeight="1" x14ac:dyDescent="0.2">
      <c r="A7" s="1414"/>
      <c r="B7" s="1415" t="s">
        <v>926</v>
      </c>
      <c r="C7" s="1416" t="str">
        <f>IF(AND(C6='DeficitBudgetSum Calc 22'!F15,'DefReductPlan 23-27'!Z22&gt;0),"Budget Plan Completed",IF(AND(C6='DeficitBudgetSum Calc 22'!F15,'DefReductPlan 23-27'!Z22=0),"Please complete the deficit reduction plan prior to submission.",""))</f>
        <v/>
      </c>
    </row>
    <row r="8" spans="1:3" x14ac:dyDescent="0.2">
      <c r="A8" s="1417">
        <v>1</v>
      </c>
      <c r="B8" s="1418" t="s">
        <v>927</v>
      </c>
      <c r="C8" s="1419"/>
    </row>
    <row r="9" spans="1:3" x14ac:dyDescent="0.2">
      <c r="A9" s="1581"/>
      <c r="B9" s="1421" t="s">
        <v>923</v>
      </c>
      <c r="C9" s="1426" t="str">
        <f>IF(Cover!B2="X","School District",IF(Cover!B3="X","Joint Agreement","Please choose School District or Joint Agreement."))</f>
        <v>School District</v>
      </c>
    </row>
    <row r="10" spans="1:3" x14ac:dyDescent="0.2">
      <c r="A10" s="1420"/>
      <c r="B10" s="1421" t="s">
        <v>517</v>
      </c>
      <c r="C10" s="1422" t="str">
        <f>IF(Cover!B5="X","CASH",IF(Cover!B6="X","ACCRUAL ","PLEASE CHECK AN ACCOUNTING BASIS."))</f>
        <v>CASH</v>
      </c>
    </row>
    <row r="11" spans="1:3" x14ac:dyDescent="0.2">
      <c r="A11" s="1423">
        <v>2</v>
      </c>
      <c r="B11" s="1921" t="s">
        <v>788</v>
      </c>
      <c r="C11" s="1922"/>
    </row>
    <row r="12" spans="1:3" ht="22.5" customHeight="1" x14ac:dyDescent="0.2">
      <c r="A12" s="1424"/>
      <c r="B12" s="1425" t="s">
        <v>899</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4"/>
      <c r="B13" s="1425" t="s">
        <v>924</v>
      </c>
      <c r="C13" s="1426" t="str">
        <f>IF(ISNUMBER('BudgetSum 2-4'!C83),"OK","CHECK ERROR- IF ZERO, ENTER NUMBER 0 ")</f>
        <v>OK</v>
      </c>
    </row>
    <row r="14" spans="1:3" ht="24" x14ac:dyDescent="0.2">
      <c r="A14" s="1424"/>
      <c r="B14" s="1425" t="s">
        <v>789</v>
      </c>
      <c r="C14" s="1426" t="str">
        <f>IF(SUM('BudgetSum 2-4'!C29:D29,'BudgetSum 2-4'!F29)&lt;&gt;SUM('BudgetSum 2-4'!C52:D52,'BudgetSum 2-4'!F52),"Check Error!","OK")</f>
        <v>OK</v>
      </c>
    </row>
    <row r="15" spans="1:3" ht="24" x14ac:dyDescent="0.2">
      <c r="A15" s="1424"/>
      <c r="B15" s="1425" t="s">
        <v>790</v>
      </c>
      <c r="C15" s="1426" t="str">
        <f>IF(SUM('BudgetSum 2-4'!C30:K30)&lt;&gt;SUM('BudgetSum 2-4'!C53:J53),"Check Error!","OK")</f>
        <v>OK</v>
      </c>
    </row>
    <row r="16" spans="1:3" ht="24" x14ac:dyDescent="0.2">
      <c r="A16" s="1427"/>
      <c r="B16" s="1428" t="s">
        <v>791</v>
      </c>
      <c r="C16" s="1426" t="str">
        <f>IF(('BudgetSum 2-4'!E39)&lt;&gt;SUM('BudgetSum 2-4'!C57:H60),"Check Error!","OK")</f>
        <v>OK</v>
      </c>
    </row>
    <row r="17" spans="1:3" ht="24" x14ac:dyDescent="0.2">
      <c r="A17" s="1427"/>
      <c r="B17" s="1428" t="s">
        <v>792</v>
      </c>
      <c r="C17" s="1426" t="str">
        <f>IF(('BudgetSum 2-4'!E40)&lt;&gt;SUM('BudgetSum 2-4'!C61:H64),"Check Error!","OK")</f>
        <v>OK</v>
      </c>
    </row>
    <row r="18" spans="1:3" ht="24" x14ac:dyDescent="0.2">
      <c r="A18" s="1427"/>
      <c r="B18" s="1428" t="s">
        <v>793</v>
      </c>
      <c r="C18" s="1426" t="str">
        <f>IF(('BudgetSum 2-4'!E41)&lt;&gt;SUM('BudgetSum 2-4'!C65:D68),"Check Error!","OK")</f>
        <v>OK</v>
      </c>
    </row>
    <row r="19" spans="1:3" ht="24" x14ac:dyDescent="0.2">
      <c r="A19" s="1427"/>
      <c r="B19" s="1428" t="s">
        <v>794</v>
      </c>
      <c r="C19" s="1426" t="str">
        <f>IF(('BudgetSum 2-4'!E42)&lt;&gt;SUM('BudgetSum 2-4'!C69:D72),"Check Error!","OK")</f>
        <v>OK</v>
      </c>
    </row>
    <row r="20" spans="1:3" ht="24" x14ac:dyDescent="0.2">
      <c r="A20" s="1427"/>
      <c r="B20" s="1428" t="s">
        <v>795</v>
      </c>
      <c r="C20" s="1426" t="str">
        <f>IF(('BudgetSum 2-4'!H43)&lt;&gt;SUM('BudgetSum 2-4'!C73:D76),"Check Error!","OK")</f>
        <v>OK</v>
      </c>
    </row>
    <row r="21" spans="1:3" x14ac:dyDescent="0.2">
      <c r="A21" s="1429">
        <v>3</v>
      </c>
      <c r="B21" s="1919" t="s">
        <v>897</v>
      </c>
      <c r="C21" s="1920"/>
    </row>
    <row r="22" spans="1:3" x14ac:dyDescent="0.2">
      <c r="A22" s="1430"/>
      <c r="B22" s="1425" t="s">
        <v>796</v>
      </c>
      <c r="C22" s="1426" t="str">
        <f>IF('CashSum 5'!$C$3&lt;0,"Check Error","OK")</f>
        <v>OK</v>
      </c>
    </row>
    <row r="23" spans="1:3" x14ac:dyDescent="0.2">
      <c r="A23" s="1424"/>
      <c r="B23" s="1425" t="s">
        <v>797</v>
      </c>
      <c r="C23" s="1426" t="str">
        <f>IF('CashSum 5'!$D$3&lt;0,"Check Error","OK")</f>
        <v>OK</v>
      </c>
    </row>
    <row r="24" spans="1:3" x14ac:dyDescent="0.2">
      <c r="A24" s="1424"/>
      <c r="B24" s="1425" t="s">
        <v>798</v>
      </c>
      <c r="C24" s="1426" t="str">
        <f>IF('CashSum 5'!$E$3&lt;0,"Check Error","OK")</f>
        <v>OK</v>
      </c>
    </row>
    <row r="25" spans="1:3" x14ac:dyDescent="0.2">
      <c r="A25" s="1424"/>
      <c r="B25" s="1425" t="s">
        <v>799</v>
      </c>
      <c r="C25" s="1426" t="str">
        <f>IF('CashSum 5'!$F$3&lt;0,"Check Error","OK")</f>
        <v>OK</v>
      </c>
    </row>
    <row r="26" spans="1:3" x14ac:dyDescent="0.2">
      <c r="A26" s="1424"/>
      <c r="B26" s="1425" t="s">
        <v>800</v>
      </c>
      <c r="C26" s="1426" t="str">
        <f>IF('CashSum 5'!$G$3&lt;0,"Check Error","OK")</f>
        <v>OK</v>
      </c>
    </row>
    <row r="27" spans="1:3" x14ac:dyDescent="0.2">
      <c r="A27" s="1424"/>
      <c r="B27" s="1425" t="s">
        <v>801</v>
      </c>
      <c r="C27" s="1426" t="str">
        <f>IF('CashSum 5'!$H$3&lt;0,"Check Error","OK")</f>
        <v>OK</v>
      </c>
    </row>
    <row r="28" spans="1:3" x14ac:dyDescent="0.2">
      <c r="A28" s="1424"/>
      <c r="B28" s="1425" t="s">
        <v>802</v>
      </c>
      <c r="C28" s="1426" t="str">
        <f>IF('CashSum 5'!$I$3&lt;0,"Check Error","OK")</f>
        <v>OK</v>
      </c>
    </row>
    <row r="29" spans="1:3" x14ac:dyDescent="0.2">
      <c r="A29" s="1424"/>
      <c r="B29" s="1425" t="s">
        <v>803</v>
      </c>
      <c r="C29" s="1426" t="str">
        <f>IF('CashSum 5'!$J$3&lt;0,"Check Error","OK")</f>
        <v>OK</v>
      </c>
    </row>
    <row r="30" spans="1:3" x14ac:dyDescent="0.2">
      <c r="A30" s="1424"/>
      <c r="B30" s="1425" t="s">
        <v>804</v>
      </c>
      <c r="C30" s="1426" t="str">
        <f>IF('CashSum 5'!$K$3&lt;0,"Check Error","OK")</f>
        <v>OK</v>
      </c>
    </row>
    <row r="31" spans="1:3" x14ac:dyDescent="0.2">
      <c r="A31" s="1427"/>
      <c r="B31" s="1425" t="s">
        <v>925</v>
      </c>
      <c r="C31" s="1426" t="str">
        <f>IF(ISNUMBER('CashSum 5'!C23),"OK","CHECK ERROR - IF ZERO, ENTER NUMBER 0")</f>
        <v>OK</v>
      </c>
    </row>
    <row r="32" spans="1:3" x14ac:dyDescent="0.2">
      <c r="A32" s="1431">
        <v>4</v>
      </c>
      <c r="B32" s="1906" t="s">
        <v>898</v>
      </c>
      <c r="C32" s="1907"/>
    </row>
    <row r="33" spans="1:3" x14ac:dyDescent="0.2">
      <c r="A33" s="1424"/>
      <c r="B33" s="1432" t="s">
        <v>805</v>
      </c>
      <c r="C33" s="1426" t="str">
        <f>IF('CashSum 5'!$C$21&lt;0,"Check Error!","OK")</f>
        <v>OK</v>
      </c>
    </row>
    <row r="34" spans="1:3" x14ac:dyDescent="0.2">
      <c r="A34" s="1424"/>
      <c r="B34" s="1432" t="s">
        <v>806</v>
      </c>
      <c r="C34" s="1426" t="str">
        <f>IF('CashSum 5'!$D$21&lt;0,"Check Error!","OK")</f>
        <v>OK</v>
      </c>
    </row>
    <row r="35" spans="1:3" x14ac:dyDescent="0.2">
      <c r="A35" s="1424"/>
      <c r="B35" s="1425" t="s">
        <v>807</v>
      </c>
      <c r="C35" s="1426" t="str">
        <f>IF('CashSum 5'!$E$21&lt;0,"Check Error!","OK")</f>
        <v>OK</v>
      </c>
    </row>
    <row r="36" spans="1:3" x14ac:dyDescent="0.2">
      <c r="A36" s="1424"/>
      <c r="B36" s="1432" t="s">
        <v>808</v>
      </c>
      <c r="C36" s="1426" t="str">
        <f>IF('CashSum 5'!$F$21&lt;0,"Check Error!","OK")</f>
        <v>OK</v>
      </c>
    </row>
    <row r="37" spans="1:3" x14ac:dyDescent="0.2">
      <c r="A37" s="1424"/>
      <c r="B37" s="1432" t="s">
        <v>809</v>
      </c>
      <c r="C37" s="1426" t="str">
        <f>IF('CashSum 5'!$G$21&lt;0,"Check Error!","OK")</f>
        <v>OK</v>
      </c>
    </row>
    <row r="38" spans="1:3" x14ac:dyDescent="0.2">
      <c r="A38" s="1424"/>
      <c r="B38" s="1425" t="s">
        <v>810</v>
      </c>
      <c r="C38" s="1426" t="str">
        <f>IF('CashSum 5'!$H$21&lt;0,"Check Error!","OK")</f>
        <v>OK</v>
      </c>
    </row>
    <row r="39" spans="1:3" x14ac:dyDescent="0.2">
      <c r="A39" s="1424"/>
      <c r="B39" s="1432" t="s">
        <v>811</v>
      </c>
      <c r="C39" s="1426" t="str">
        <f>IF('CashSum 5'!$I$21&lt;0,"Check Error!","OK")</f>
        <v>OK</v>
      </c>
    </row>
    <row r="40" spans="1:3" x14ac:dyDescent="0.2">
      <c r="A40" s="1424"/>
      <c r="B40" s="1425" t="s">
        <v>812</v>
      </c>
      <c r="C40" s="1426" t="str">
        <f>IF('CashSum 5'!$J$21&lt;0,"Check Error!","OK")</f>
        <v>OK</v>
      </c>
    </row>
    <row r="41" spans="1:3" x14ac:dyDescent="0.2">
      <c r="A41" s="1424"/>
      <c r="B41" s="1432" t="s">
        <v>813</v>
      </c>
      <c r="C41" s="1426" t="str">
        <f>IF('CashSum 5'!$K$21&lt;0,"Check Error!","OK")</f>
        <v>OK</v>
      </c>
    </row>
    <row r="42" spans="1:3" ht="28.5" customHeight="1" x14ac:dyDescent="0.2">
      <c r="A42" s="1429">
        <v>5</v>
      </c>
      <c r="B42" s="1908" t="s">
        <v>832</v>
      </c>
      <c r="C42" s="1909"/>
    </row>
    <row r="43" spans="1:3" ht="28.5" customHeight="1" x14ac:dyDescent="0.2">
      <c r="A43" s="1424"/>
      <c r="B43" s="1425" t="s">
        <v>814</v>
      </c>
      <c r="C43" s="1426" t="str">
        <f>IF(SUM('CashSum 5'!C6:K6)&lt;&gt;SUM('CashSum 5'!C15:K15),"Check Error!","OK")</f>
        <v>OK</v>
      </c>
    </row>
    <row r="44" spans="1:3" ht="30" customHeight="1" x14ac:dyDescent="0.2">
      <c r="A44" s="1424"/>
      <c r="B44" s="1425" t="s">
        <v>815</v>
      </c>
      <c r="C44" s="1426" t="str">
        <f>IF(SUM('CashSum 5'!C7:K7)&lt;&gt;SUM('CashSum 5'!C16:K16),"Check Error!","OK")</f>
        <v>OK</v>
      </c>
    </row>
    <row r="45" spans="1:3" x14ac:dyDescent="0.2">
      <c r="B45" s="1434"/>
      <c r="C45" s="1435"/>
    </row>
    <row r="46" spans="1:3" ht="15.75" x14ac:dyDescent="0.2">
      <c r="B46" s="1436" t="s">
        <v>402</v>
      </c>
      <c r="C46" s="1435"/>
    </row>
  </sheetData>
  <sheetProtection sheet="1" objects="1" scenarios="1" formatCells="0" formatColumns="0" formatRows="0" insertColumns="0" insertRows="0" insertHyperlinks="0" deleteColumns="0" deleteRows="0" sort="0" autoFilter="0" pivotTables="0"/>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fitToHeight="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workbookViewId="0">
      <selection activeCell="B3" sqref="B3:H3"/>
    </sheetView>
  </sheetViews>
  <sheetFormatPr defaultRowHeight="12.75" x14ac:dyDescent="0.2"/>
  <cols>
    <col min="1" max="1" width="9.140625" style="1585"/>
    <col min="2" max="2" width="39.85546875" style="1484" customWidth="1"/>
    <col min="3" max="3" width="15.7109375" style="1484" customWidth="1"/>
    <col min="4" max="5" width="17.140625" style="1484" customWidth="1"/>
    <col min="6" max="6" width="16.42578125" style="1484" customWidth="1"/>
    <col min="7" max="7" width="20.5703125" style="1484" customWidth="1"/>
    <col min="8" max="8" width="9.140625" style="1484"/>
    <col min="9" max="9" width="64.5703125" style="1484" customWidth="1"/>
    <col min="10" max="10" width="47.7109375" style="1484" customWidth="1"/>
    <col min="11" max="11" width="39.85546875" style="1484" customWidth="1"/>
    <col min="12" max="12" width="39.140625" style="1484" customWidth="1"/>
    <col min="13" max="16384" width="9.140625" style="1484"/>
  </cols>
  <sheetData>
    <row r="1" spans="1:8" ht="18.75" x14ac:dyDescent="0.2">
      <c r="A1" s="1923" t="s">
        <v>931</v>
      </c>
      <c r="B1" s="1923"/>
      <c r="C1" s="1923"/>
      <c r="D1" s="1923"/>
      <c r="E1" s="1923"/>
      <c r="F1" s="1923"/>
      <c r="G1" s="1923"/>
      <c r="H1" s="1923"/>
    </row>
    <row r="2" spans="1:8" ht="27" customHeight="1" thickBot="1" x14ac:dyDescent="0.3">
      <c r="A2" s="1583"/>
      <c r="B2" s="1924"/>
      <c r="C2" s="1925"/>
      <c r="D2" s="1925"/>
      <c r="E2" s="1925"/>
      <c r="F2" s="1925"/>
      <c r="G2" s="1925"/>
      <c r="H2" s="1925"/>
    </row>
    <row r="3" spans="1:8" ht="110.25" customHeight="1" thickTop="1" thickBot="1" x14ac:dyDescent="0.25">
      <c r="A3" s="1584"/>
      <c r="B3" s="1926" t="s">
        <v>932</v>
      </c>
      <c r="C3" s="1927"/>
      <c r="D3" s="1927"/>
      <c r="E3" s="1927"/>
      <c r="F3" s="1927"/>
      <c r="G3" s="1927"/>
      <c r="H3" s="1928"/>
    </row>
    <row r="4" spans="1:8" ht="13.5" thickTop="1" x14ac:dyDescent="0.2"/>
  </sheetData>
  <mergeCells count="3">
    <mergeCell ref="A1:H1"/>
    <mergeCell ref="B2:H2"/>
    <mergeCell ref="B3:H3"/>
  </mergeCells>
  <pageMargins left="0.7" right="0.7" top="0.75" bottom="0.75" header="0.3" footer="0.3"/>
  <pageSetup scale="8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000"/>
  <sheetViews>
    <sheetView zoomScale="115" zoomScaleNormal="115" workbookViewId="0">
      <selection activeCell="D7848" sqref="D7848"/>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GARDNER COMM. CONS. SCHOOL DIST. 72C</v>
      </c>
    </row>
    <row r="2" spans="1:4" x14ac:dyDescent="0.2">
      <c r="A2" t="s">
        <v>88</v>
      </c>
      <c r="B2" s="14" t="str">
        <f>Cover!G14</f>
        <v>24032072C</v>
      </c>
    </row>
    <row r="3" spans="1:4" x14ac:dyDescent="0.2">
      <c r="A3" t="s">
        <v>325</v>
      </c>
      <c r="B3" s="17" t="str">
        <f>Balancing!C10</f>
        <v>CASH</v>
      </c>
    </row>
    <row r="4" spans="1:4" x14ac:dyDescent="0.2">
      <c r="A4" t="s">
        <v>878</v>
      </c>
      <c r="B4" s="14" t="str">
        <f>Cover!B2</f>
        <v>x</v>
      </c>
    </row>
    <row r="5" spans="1:4" x14ac:dyDescent="0.2">
      <c r="A5" t="s">
        <v>879</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1736164</v>
      </c>
      <c r="C13" s="5">
        <f t="shared" si="0"/>
        <v>-1736156</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1736164</v>
      </c>
      <c r="C16" s="5">
        <f t="shared" si="0"/>
        <v>-1736153</v>
      </c>
      <c r="D16" s="6"/>
    </row>
    <row r="17" spans="1:4" x14ac:dyDescent="0.2">
      <c r="A17">
        <v>12</v>
      </c>
      <c r="B17" s="15">
        <f>'CashSum 5'!C12</f>
        <v>2569355</v>
      </c>
      <c r="C17" s="5">
        <f t="shared" si="0"/>
        <v>-2569343</v>
      </c>
      <c r="D17" s="6"/>
    </row>
    <row r="18" spans="1:4" x14ac:dyDescent="0.2">
      <c r="A18" s="4">
        <v>13</v>
      </c>
      <c r="B18" s="15">
        <f>'CashSum 5'!C13</f>
        <v>1956025</v>
      </c>
      <c r="C18" s="5">
        <f t="shared" si="0"/>
        <v>-1956012</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326</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326</v>
      </c>
    </row>
    <row r="25" spans="1:4" x14ac:dyDescent="0.2">
      <c r="A25" s="3">
        <v>20</v>
      </c>
      <c r="D25" s="6" t="s">
        <v>326</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1956025</v>
      </c>
      <c r="C28" s="5">
        <f t="shared" si="0"/>
        <v>-1956002</v>
      </c>
      <c r="D28" s="6"/>
    </row>
    <row r="29" spans="1:4" x14ac:dyDescent="0.2">
      <c r="A29">
        <v>24</v>
      </c>
      <c r="B29" s="15">
        <f>'CashSum 5'!C21</f>
        <v>613330</v>
      </c>
      <c r="C29" s="5">
        <f t="shared" si="0"/>
        <v>-613306</v>
      </c>
      <c r="D29" s="6"/>
    </row>
    <row r="30" spans="1:4" x14ac:dyDescent="0.2">
      <c r="A30">
        <v>25</v>
      </c>
      <c r="B30" s="15">
        <f>'CashSum 5'!D4</f>
        <v>599404</v>
      </c>
      <c r="C30" s="5">
        <f t="shared" si="0"/>
        <v>-599379</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599404</v>
      </c>
      <c r="C33" s="5">
        <f t="shared" si="0"/>
        <v>-599376</v>
      </c>
      <c r="D33" s="6"/>
    </row>
    <row r="34" spans="1:4" x14ac:dyDescent="0.2">
      <c r="A34" s="4">
        <v>29</v>
      </c>
      <c r="B34" s="15">
        <f>'CashSum 5'!D12</f>
        <v>2650088</v>
      </c>
      <c r="C34" s="5">
        <f t="shared" si="0"/>
        <v>-2650059</v>
      </c>
      <c r="D34" s="7"/>
    </row>
    <row r="35" spans="1:4" x14ac:dyDescent="0.2">
      <c r="A35">
        <v>30</v>
      </c>
      <c r="B35" s="15">
        <f>'CashSum 5'!D13</f>
        <v>670200</v>
      </c>
      <c r="C35" s="5">
        <f t="shared" si="0"/>
        <v>-670170</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326</v>
      </c>
    </row>
    <row r="39" spans="1:4" x14ac:dyDescent="0.2">
      <c r="A39" s="4">
        <v>34</v>
      </c>
      <c r="B39" s="15">
        <f>'CashSum 5'!D17</f>
        <v>0</v>
      </c>
      <c r="C39" s="5">
        <f t="shared" si="0"/>
        <v>34</v>
      </c>
      <c r="D39" s="7"/>
    </row>
    <row r="40" spans="1:4" x14ac:dyDescent="0.2">
      <c r="A40" s="3">
        <v>35</v>
      </c>
      <c r="D40" s="6" t="s">
        <v>326</v>
      </c>
    </row>
    <row r="41" spans="1:4" x14ac:dyDescent="0.2">
      <c r="A41" s="3">
        <v>36</v>
      </c>
      <c r="D41" s="6" t="s">
        <v>326</v>
      </c>
    </row>
    <row r="42" spans="1:4" x14ac:dyDescent="0.2">
      <c r="A42" s="3">
        <v>37</v>
      </c>
      <c r="D42" s="6" t="s">
        <v>326</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670200</v>
      </c>
      <c r="C45" s="5">
        <f t="shared" si="0"/>
        <v>-670160</v>
      </c>
      <c r="D45" s="6"/>
    </row>
    <row r="46" spans="1:4" x14ac:dyDescent="0.2">
      <c r="A46">
        <v>41</v>
      </c>
      <c r="B46" s="15">
        <f>'CashSum 5'!D21</f>
        <v>1979888</v>
      </c>
      <c r="C46" s="5">
        <f t="shared" si="0"/>
        <v>-1979847</v>
      </c>
      <c r="D46" s="6"/>
    </row>
    <row r="47" spans="1:4" x14ac:dyDescent="0.2">
      <c r="A47" s="4">
        <v>42</v>
      </c>
      <c r="B47" s="15">
        <f>'CashSum 5'!E4</f>
        <v>56200</v>
      </c>
      <c r="C47" s="5">
        <f t="shared" si="0"/>
        <v>-56158</v>
      </c>
      <c r="D47" s="7"/>
    </row>
    <row r="48" spans="1:4" x14ac:dyDescent="0.2">
      <c r="A48">
        <v>43</v>
      </c>
      <c r="B48" s="15">
        <f>'CashSum 5'!E10</f>
        <v>0</v>
      </c>
      <c r="C48" s="5">
        <f t="shared" si="0"/>
        <v>43</v>
      </c>
      <c r="D48" s="6"/>
    </row>
    <row r="49" spans="1:4" x14ac:dyDescent="0.2">
      <c r="A49">
        <v>44</v>
      </c>
      <c r="B49" s="15">
        <f>'CashSum 5'!E11</f>
        <v>56200</v>
      </c>
      <c r="C49" s="5">
        <f t="shared" si="0"/>
        <v>-56156</v>
      </c>
      <c r="D49" s="6"/>
    </row>
    <row r="50" spans="1:4" x14ac:dyDescent="0.2">
      <c r="A50" s="4">
        <v>45</v>
      </c>
      <c r="B50" s="15">
        <f>'CashSum 5'!E12</f>
        <v>68307</v>
      </c>
      <c r="C50" s="5">
        <f t="shared" si="0"/>
        <v>-68262</v>
      </c>
      <c r="D50" s="7"/>
    </row>
    <row r="51" spans="1:4" x14ac:dyDescent="0.2">
      <c r="A51" s="4">
        <v>46</v>
      </c>
      <c r="B51" s="15">
        <f>'CashSum 5'!E13</f>
        <v>57088</v>
      </c>
      <c r="C51" s="5">
        <f t="shared" si="0"/>
        <v>-57042</v>
      </c>
      <c r="D51" s="7"/>
    </row>
    <row r="52" spans="1:4" x14ac:dyDescent="0.2">
      <c r="A52">
        <v>47</v>
      </c>
      <c r="B52" s="15">
        <f>'CashSum 5'!E16</f>
        <v>0</v>
      </c>
      <c r="C52" s="5">
        <f t="shared" si="0"/>
        <v>47</v>
      </c>
      <c r="D52" s="6"/>
    </row>
    <row r="53" spans="1:4" x14ac:dyDescent="0.2">
      <c r="A53" s="3">
        <v>48</v>
      </c>
      <c r="D53" s="6" t="s">
        <v>326</v>
      </c>
    </row>
    <row r="54" spans="1:4" x14ac:dyDescent="0.2">
      <c r="A54" s="3">
        <v>49</v>
      </c>
      <c r="D54" s="6" t="s">
        <v>326</v>
      </c>
    </row>
    <row r="55" spans="1:4" x14ac:dyDescent="0.2">
      <c r="A55">
        <v>50</v>
      </c>
      <c r="B55" s="15">
        <f>'CashSum 5'!D8</f>
        <v>0</v>
      </c>
      <c r="C55" s="5">
        <f t="shared" si="0"/>
        <v>50</v>
      </c>
      <c r="D55" s="6"/>
    </row>
    <row r="56" spans="1:4" x14ac:dyDescent="0.2">
      <c r="A56" s="3">
        <v>51</v>
      </c>
      <c r="D56" s="6" t="s">
        <v>327</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57088</v>
      </c>
      <c r="C59" s="5">
        <f t="shared" si="0"/>
        <v>-57034</v>
      </c>
      <c r="D59" s="6"/>
    </row>
    <row r="60" spans="1:4" x14ac:dyDescent="0.2">
      <c r="A60">
        <v>55</v>
      </c>
      <c r="B60" s="15">
        <f>'CashSum 5'!E21</f>
        <v>11219</v>
      </c>
      <c r="C60" s="5">
        <f t="shared" si="0"/>
        <v>-11164</v>
      </c>
      <c r="D60" s="6"/>
    </row>
    <row r="61" spans="1:4" x14ac:dyDescent="0.2">
      <c r="A61">
        <v>56</v>
      </c>
      <c r="B61" s="15">
        <f>'CashSum 5'!F4</f>
        <v>162910</v>
      </c>
      <c r="C61" s="5">
        <f t="shared" si="0"/>
        <v>-162854</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162910</v>
      </c>
      <c r="C64" s="5">
        <f t="shared" si="0"/>
        <v>-162851</v>
      </c>
      <c r="D64" s="6"/>
    </row>
    <row r="65" spans="1:4" x14ac:dyDescent="0.2">
      <c r="A65" s="4">
        <v>60</v>
      </c>
      <c r="B65" s="15">
        <f>'CashSum 5'!F12</f>
        <v>170803</v>
      </c>
      <c r="C65" s="5">
        <f t="shared" si="0"/>
        <v>-170743</v>
      </c>
      <c r="D65" s="7"/>
    </row>
    <row r="66" spans="1:4" x14ac:dyDescent="0.2">
      <c r="A66">
        <v>61</v>
      </c>
      <c r="B66" s="15">
        <f>'CashSum 5'!F13</f>
        <v>169515</v>
      </c>
      <c r="C66" s="5">
        <f t="shared" si="0"/>
        <v>-169454</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326</v>
      </c>
    </row>
    <row r="70" spans="1:4" x14ac:dyDescent="0.2">
      <c r="A70">
        <v>65</v>
      </c>
      <c r="B70" s="15">
        <f>'CashSum 5'!F17</f>
        <v>0</v>
      </c>
      <c r="C70" s="5">
        <f t="shared" si="0"/>
        <v>65</v>
      </c>
      <c r="D70" s="6"/>
    </row>
    <row r="71" spans="1:4" x14ac:dyDescent="0.2">
      <c r="A71" s="3">
        <v>66</v>
      </c>
      <c r="D71" s="6" t="s">
        <v>326</v>
      </c>
    </row>
    <row r="72" spans="1:4" x14ac:dyDescent="0.2">
      <c r="A72" s="3">
        <v>67</v>
      </c>
      <c r="D72" s="6" t="s">
        <v>326</v>
      </c>
    </row>
    <row r="73" spans="1:4" x14ac:dyDescent="0.2">
      <c r="A73" s="3">
        <v>68</v>
      </c>
      <c r="D73" s="6" t="s">
        <v>326</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169515</v>
      </c>
      <c r="C76" s="5">
        <f t="shared" si="1"/>
        <v>-169444</v>
      </c>
      <c r="D76" s="6"/>
    </row>
    <row r="77" spans="1:4" x14ac:dyDescent="0.2">
      <c r="A77">
        <v>72</v>
      </c>
      <c r="B77" s="15">
        <f>'CashSum 5'!F21</f>
        <v>1288</v>
      </c>
      <c r="C77" s="5">
        <f t="shared" si="1"/>
        <v>-1216</v>
      </c>
      <c r="D77" s="6"/>
    </row>
    <row r="78" spans="1:4" x14ac:dyDescent="0.2">
      <c r="A78">
        <v>73</v>
      </c>
      <c r="B78" s="15">
        <f>'CashSum 5'!G4</f>
        <v>52001</v>
      </c>
      <c r="C78" s="5">
        <f t="shared" si="1"/>
        <v>-51928</v>
      </c>
      <c r="D78" s="6"/>
    </row>
    <row r="79" spans="1:4" x14ac:dyDescent="0.2">
      <c r="A79">
        <v>74</v>
      </c>
      <c r="B79" s="15">
        <f>'CashSum 5'!G10</f>
        <v>0</v>
      </c>
      <c r="C79" s="5">
        <f t="shared" si="1"/>
        <v>74</v>
      </c>
      <c r="D79" s="6"/>
    </row>
    <row r="80" spans="1:4" x14ac:dyDescent="0.2">
      <c r="A80" s="4">
        <v>75</v>
      </c>
      <c r="B80" s="15">
        <f>'CashSum 5'!G11</f>
        <v>52001</v>
      </c>
      <c r="C80" s="5">
        <f t="shared" si="1"/>
        <v>-51926</v>
      </c>
      <c r="D80" s="7"/>
    </row>
    <row r="81" spans="1:4" x14ac:dyDescent="0.2">
      <c r="A81" s="4">
        <v>76</v>
      </c>
      <c r="B81" s="15">
        <f>'CashSum 5'!G12</f>
        <v>153519</v>
      </c>
      <c r="C81" s="5">
        <f t="shared" si="1"/>
        <v>-153443</v>
      </c>
      <c r="D81" s="7"/>
    </row>
    <row r="82" spans="1:4" x14ac:dyDescent="0.2">
      <c r="A82" s="4">
        <v>77</v>
      </c>
      <c r="B82" s="15">
        <f>'CashSum 5'!G13</f>
        <v>58820</v>
      </c>
      <c r="C82" s="5">
        <f t="shared" si="1"/>
        <v>-58743</v>
      </c>
      <c r="D82" s="7"/>
    </row>
    <row r="83" spans="1:4" x14ac:dyDescent="0.2">
      <c r="A83">
        <v>78</v>
      </c>
      <c r="B83" s="15">
        <f>'CashSum 5'!G16</f>
        <v>0</v>
      </c>
      <c r="C83" s="5">
        <f t="shared" si="1"/>
        <v>78</v>
      </c>
      <c r="D83" s="6"/>
    </row>
    <row r="84" spans="1:4" x14ac:dyDescent="0.2">
      <c r="A84" s="3">
        <v>79</v>
      </c>
      <c r="D84" s="6" t="s">
        <v>326</v>
      </c>
    </row>
    <row r="85" spans="1:4" x14ac:dyDescent="0.2">
      <c r="A85">
        <v>80</v>
      </c>
      <c r="B85" s="15">
        <f>'CashSum 5'!G17</f>
        <v>0</v>
      </c>
      <c r="C85" s="5">
        <f t="shared" si="1"/>
        <v>80</v>
      </c>
      <c r="D85" s="6"/>
    </row>
    <row r="86" spans="1:4" x14ac:dyDescent="0.2">
      <c r="A86" s="3">
        <v>81</v>
      </c>
      <c r="D86" s="7"/>
    </row>
    <row r="87" spans="1:4" x14ac:dyDescent="0.2">
      <c r="A87" s="3">
        <v>82</v>
      </c>
      <c r="D87" s="6" t="s">
        <v>326</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58820</v>
      </c>
      <c r="C90" s="5">
        <f t="shared" si="1"/>
        <v>-58735</v>
      </c>
      <c r="D90" s="6"/>
    </row>
    <row r="91" spans="1:4" x14ac:dyDescent="0.2">
      <c r="A91" s="4">
        <v>86</v>
      </c>
      <c r="B91" s="15">
        <f>'CashSum 5'!G21</f>
        <v>94699</v>
      </c>
      <c r="C91" s="5">
        <f t="shared" si="1"/>
        <v>-94613</v>
      </c>
      <c r="D91" s="7"/>
    </row>
    <row r="92" spans="1:4" x14ac:dyDescent="0.2">
      <c r="A92" s="4">
        <v>87</v>
      </c>
      <c r="B92" s="15">
        <f>'CashSum 5'!H4</f>
        <v>0</v>
      </c>
      <c r="C92" s="5">
        <f t="shared" si="1"/>
        <v>87</v>
      </c>
      <c r="D92" s="7"/>
    </row>
    <row r="93" spans="1:4" x14ac:dyDescent="0.2">
      <c r="A93">
        <v>88</v>
      </c>
      <c r="B93" s="15">
        <f>'CashSum 5'!H10</f>
        <v>0</v>
      </c>
      <c r="C93" s="5">
        <f t="shared" si="1"/>
        <v>88</v>
      </c>
      <c r="D93" s="6"/>
    </row>
    <row r="94" spans="1:4" x14ac:dyDescent="0.2">
      <c r="A94">
        <v>89</v>
      </c>
      <c r="B94" s="15">
        <f>'CashSum 5'!H11</f>
        <v>0</v>
      </c>
      <c r="C94" s="5">
        <f t="shared" si="1"/>
        <v>89</v>
      </c>
      <c r="D94" s="6"/>
    </row>
    <row r="95" spans="1:4" x14ac:dyDescent="0.2">
      <c r="A95" s="4">
        <v>90</v>
      </c>
      <c r="B95" s="15">
        <f>'CashSum 5'!H12</f>
        <v>44914</v>
      </c>
      <c r="C95" s="5">
        <f t="shared" si="1"/>
        <v>-44824</v>
      </c>
      <c r="D95" s="7"/>
    </row>
    <row r="96" spans="1:4" x14ac:dyDescent="0.2">
      <c r="A96">
        <v>91</v>
      </c>
      <c r="B96" s="15">
        <f>'CashSum 5'!H13</f>
        <v>40000</v>
      </c>
      <c r="C96" s="5">
        <f t="shared" si="1"/>
        <v>-39909</v>
      </c>
      <c r="D96" s="6"/>
    </row>
    <row r="97" spans="1:4" x14ac:dyDescent="0.2">
      <c r="A97">
        <v>92</v>
      </c>
      <c r="B97" s="15">
        <f>'CashSum 5'!H16</f>
        <v>0</v>
      </c>
      <c r="C97" s="5">
        <f t="shared" si="1"/>
        <v>92</v>
      </c>
      <c r="D97" s="6"/>
    </row>
    <row r="98" spans="1:4" x14ac:dyDescent="0.2">
      <c r="A98" s="3">
        <v>93</v>
      </c>
      <c r="D98" s="6" t="s">
        <v>326</v>
      </c>
    </row>
    <row r="99" spans="1:4" x14ac:dyDescent="0.2">
      <c r="A99" s="4">
        <v>94</v>
      </c>
      <c r="B99" s="15">
        <f>'CashSum 5'!H19</f>
        <v>0</v>
      </c>
      <c r="C99" s="5">
        <f t="shared" si="1"/>
        <v>94</v>
      </c>
      <c r="D99" s="7"/>
    </row>
    <row r="100" spans="1:4" x14ac:dyDescent="0.2">
      <c r="A100">
        <v>95</v>
      </c>
      <c r="B100" s="15">
        <f>'CashSum 5'!H20</f>
        <v>40000</v>
      </c>
      <c r="C100" s="5">
        <f t="shared" si="1"/>
        <v>-39905</v>
      </c>
      <c r="D100" s="6"/>
    </row>
    <row r="101" spans="1:4" x14ac:dyDescent="0.2">
      <c r="A101">
        <v>96</v>
      </c>
      <c r="B101" s="15">
        <f>'CashSum 5'!H21</f>
        <v>4914</v>
      </c>
      <c r="C101" s="5">
        <f t="shared" si="1"/>
        <v>-4818</v>
      </c>
      <c r="D101" s="6"/>
    </row>
    <row r="102" spans="1:4" x14ac:dyDescent="0.2">
      <c r="A102" s="4">
        <v>97</v>
      </c>
      <c r="B102" s="15">
        <f>'CashSum 5'!I4</f>
        <v>11617</v>
      </c>
      <c r="C102" s="5">
        <f t="shared" si="1"/>
        <v>-11520</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11617</v>
      </c>
      <c r="C105" s="5">
        <f t="shared" si="1"/>
        <v>-11517</v>
      </c>
      <c r="D105" s="7"/>
    </row>
    <row r="106" spans="1:4" x14ac:dyDescent="0.2">
      <c r="A106" s="4">
        <v>101</v>
      </c>
      <c r="B106" s="15">
        <f>'CashSum 5'!I12</f>
        <v>138018</v>
      </c>
      <c r="C106" s="5">
        <f t="shared" si="1"/>
        <v>-137917</v>
      </c>
      <c r="D106" s="6"/>
    </row>
    <row r="107" spans="1:4" x14ac:dyDescent="0.2">
      <c r="A107">
        <v>102</v>
      </c>
      <c r="B107" s="15">
        <f>'CashSum 5'!I13</f>
        <v>93000</v>
      </c>
      <c r="C107" s="5">
        <f t="shared" si="1"/>
        <v>-92898</v>
      </c>
      <c r="D107" s="6"/>
    </row>
    <row r="108" spans="1:4" x14ac:dyDescent="0.2">
      <c r="A108">
        <v>103</v>
      </c>
      <c r="B108" s="15">
        <f>'CashSum 5'!I15</f>
        <v>0</v>
      </c>
      <c r="C108" s="5">
        <f t="shared" si="1"/>
        <v>103</v>
      </c>
      <c r="D108" s="6"/>
    </row>
    <row r="109" spans="1:4" x14ac:dyDescent="0.2">
      <c r="A109" s="3">
        <v>104</v>
      </c>
      <c r="D109" s="6" t="s">
        <v>326</v>
      </c>
    </row>
    <row r="110" spans="1:4" x14ac:dyDescent="0.2">
      <c r="A110">
        <v>105</v>
      </c>
      <c r="B110" s="15">
        <f>'CashSum 5'!I19</f>
        <v>0</v>
      </c>
      <c r="C110" s="5">
        <f t="shared" si="1"/>
        <v>105</v>
      </c>
      <c r="D110" s="6"/>
    </row>
    <row r="111" spans="1:4" x14ac:dyDescent="0.2">
      <c r="A111">
        <v>106</v>
      </c>
      <c r="B111" s="15">
        <f>'CashSum 5'!I20</f>
        <v>93000</v>
      </c>
      <c r="C111" s="5">
        <f t="shared" si="1"/>
        <v>-92894</v>
      </c>
      <c r="D111" s="6"/>
    </row>
    <row r="112" spans="1:4" x14ac:dyDescent="0.2">
      <c r="A112" s="4">
        <v>107</v>
      </c>
      <c r="B112" s="15">
        <f>'CashSum 5'!I21</f>
        <v>45018</v>
      </c>
      <c r="C112" s="5">
        <f t="shared" si="1"/>
        <v>-44911</v>
      </c>
      <c r="D112" s="6"/>
    </row>
    <row r="113" spans="1:4" x14ac:dyDescent="0.2">
      <c r="A113" s="3">
        <v>108</v>
      </c>
      <c r="D113" s="6" t="s">
        <v>326</v>
      </c>
    </row>
    <row r="114" spans="1:4" x14ac:dyDescent="0.2">
      <c r="A114" s="3">
        <v>109</v>
      </c>
      <c r="D114" s="6" t="s">
        <v>326</v>
      </c>
    </row>
    <row r="115" spans="1:4" x14ac:dyDescent="0.2">
      <c r="A115" s="3">
        <v>110</v>
      </c>
      <c r="D115" s="6" t="s">
        <v>326</v>
      </c>
    </row>
    <row r="116" spans="1:4" x14ac:dyDescent="0.2">
      <c r="A116" s="3">
        <v>111</v>
      </c>
      <c r="D116" s="6" t="s">
        <v>326</v>
      </c>
    </row>
    <row r="117" spans="1:4" x14ac:dyDescent="0.2">
      <c r="A117" s="3">
        <v>112</v>
      </c>
      <c r="D117" s="6" t="s">
        <v>326</v>
      </c>
    </row>
    <row r="118" spans="1:4" x14ac:dyDescent="0.2">
      <c r="A118" s="3">
        <v>113</v>
      </c>
      <c r="D118" s="6" t="s">
        <v>326</v>
      </c>
    </row>
    <row r="119" spans="1:4" x14ac:dyDescent="0.2">
      <c r="A119" s="3">
        <v>114</v>
      </c>
      <c r="D119" s="6" t="s">
        <v>326</v>
      </c>
    </row>
    <row r="120" spans="1:4" x14ac:dyDescent="0.2">
      <c r="A120" s="3">
        <v>115</v>
      </c>
      <c r="D120" s="6" t="s">
        <v>326</v>
      </c>
    </row>
    <row r="121" spans="1:4" x14ac:dyDescent="0.2">
      <c r="A121" s="3">
        <v>116</v>
      </c>
      <c r="D121" s="6" t="s">
        <v>326</v>
      </c>
    </row>
    <row r="122" spans="1:4" x14ac:dyDescent="0.2">
      <c r="A122" s="3">
        <v>117</v>
      </c>
      <c r="D122" s="6" t="s">
        <v>326</v>
      </c>
    </row>
    <row r="123" spans="1:4" x14ac:dyDescent="0.2">
      <c r="A123" s="3">
        <v>118</v>
      </c>
      <c r="D123" s="6" t="s">
        <v>326</v>
      </c>
    </row>
    <row r="124" spans="1:4" x14ac:dyDescent="0.2">
      <c r="A124" s="3">
        <v>119</v>
      </c>
      <c r="D124" s="6" t="s">
        <v>326</v>
      </c>
    </row>
    <row r="125" spans="1:4" x14ac:dyDescent="0.2">
      <c r="A125" s="4">
        <v>120</v>
      </c>
      <c r="B125" s="15">
        <f>'CashSum 5'!K4</f>
        <v>11567</v>
      </c>
      <c r="C125" s="5">
        <f t="shared" si="1"/>
        <v>-11447</v>
      </c>
      <c r="D125" s="6"/>
    </row>
    <row r="126" spans="1:4" x14ac:dyDescent="0.2">
      <c r="A126">
        <v>121</v>
      </c>
      <c r="B126" s="15">
        <f>'CashSum 5'!K10</f>
        <v>0</v>
      </c>
      <c r="C126" s="5">
        <f t="shared" si="1"/>
        <v>121</v>
      </c>
      <c r="D126" s="6"/>
    </row>
    <row r="127" spans="1:4" x14ac:dyDescent="0.2">
      <c r="A127">
        <v>122</v>
      </c>
      <c r="B127" s="15">
        <f>'CashSum 5'!K11</f>
        <v>11567</v>
      </c>
      <c r="C127" s="5">
        <f t="shared" si="1"/>
        <v>-11445</v>
      </c>
      <c r="D127" s="6"/>
    </row>
    <row r="128" spans="1:4" x14ac:dyDescent="0.2">
      <c r="A128">
        <v>123</v>
      </c>
      <c r="B128" s="15">
        <f>'CashSum 5'!K12</f>
        <v>65823</v>
      </c>
      <c r="C128" s="5">
        <f t="shared" si="1"/>
        <v>-65700</v>
      </c>
      <c r="D128" s="6"/>
    </row>
    <row r="129" spans="1:4" x14ac:dyDescent="0.2">
      <c r="A129">
        <v>124</v>
      </c>
      <c r="B129" s="15">
        <f>'CashSum 5'!K13</f>
        <v>25000</v>
      </c>
      <c r="C129" s="5">
        <f t="shared" si="1"/>
        <v>-24876</v>
      </c>
      <c r="D129" s="6"/>
    </row>
    <row r="130" spans="1:4" x14ac:dyDescent="0.2">
      <c r="A130">
        <v>125</v>
      </c>
      <c r="B130" s="15">
        <f>'CashSum 5'!K16</f>
        <v>0</v>
      </c>
      <c r="C130" s="5">
        <f t="shared" si="1"/>
        <v>125</v>
      </c>
      <c r="D130" s="6"/>
    </row>
    <row r="131" spans="1:4" x14ac:dyDescent="0.2">
      <c r="A131" s="3">
        <v>126</v>
      </c>
      <c r="D131" s="6" t="s">
        <v>326</v>
      </c>
    </row>
    <row r="132" spans="1:4" x14ac:dyDescent="0.2">
      <c r="A132" s="4">
        <v>127</v>
      </c>
      <c r="B132" s="15">
        <f>'CashSum 5'!K17</f>
        <v>0</v>
      </c>
      <c r="C132" s="5">
        <f t="shared" si="1"/>
        <v>127</v>
      </c>
      <c r="D132" s="6"/>
    </row>
    <row r="133" spans="1:4" x14ac:dyDescent="0.2">
      <c r="A133" s="3">
        <v>128</v>
      </c>
      <c r="D133" s="6" t="s">
        <v>326</v>
      </c>
    </row>
    <row r="134" spans="1:4" x14ac:dyDescent="0.2">
      <c r="A134" s="3">
        <v>129</v>
      </c>
      <c r="D134" s="6" t="s">
        <v>326</v>
      </c>
    </row>
    <row r="135" spans="1:4" x14ac:dyDescent="0.2">
      <c r="A135" s="4">
        <v>130</v>
      </c>
      <c r="B135" s="15">
        <f>'CashSum 5'!K19</f>
        <v>0</v>
      </c>
      <c r="C135" s="5">
        <f t="shared" ref="C135:C159" si="2">A135-B135</f>
        <v>130</v>
      </c>
      <c r="D135" s="7"/>
    </row>
    <row r="136" spans="1:4" x14ac:dyDescent="0.2">
      <c r="A136" s="4">
        <v>131</v>
      </c>
      <c r="B136" s="15">
        <f>'CashSum 5'!K20</f>
        <v>25000</v>
      </c>
      <c r="C136" s="5">
        <f t="shared" si="2"/>
        <v>-24869</v>
      </c>
      <c r="D136" s="7"/>
    </row>
    <row r="137" spans="1:4" x14ac:dyDescent="0.2">
      <c r="A137" s="4">
        <v>132</v>
      </c>
      <c r="B137" s="15">
        <f>'CashSum 5'!K21</f>
        <v>40823</v>
      </c>
      <c r="C137" s="5">
        <f t="shared" si="2"/>
        <v>-40691</v>
      </c>
      <c r="D137" s="7"/>
    </row>
    <row r="138" spans="1:4" x14ac:dyDescent="0.2">
      <c r="A138" s="3">
        <v>133</v>
      </c>
      <c r="D138" s="6" t="s">
        <v>326</v>
      </c>
    </row>
    <row r="139" spans="1:4" x14ac:dyDescent="0.2">
      <c r="A139" s="3">
        <v>134</v>
      </c>
      <c r="D139" s="6" t="s">
        <v>326</v>
      </c>
    </row>
    <row r="140" spans="1:4" x14ac:dyDescent="0.2">
      <c r="A140" s="3">
        <v>135</v>
      </c>
      <c r="D140" s="6" t="s">
        <v>326</v>
      </c>
    </row>
    <row r="141" spans="1:4" x14ac:dyDescent="0.2">
      <c r="A141" s="3">
        <v>136</v>
      </c>
      <c r="D141" s="6" t="s">
        <v>326</v>
      </c>
    </row>
    <row r="142" spans="1:4" x14ac:dyDescent="0.2">
      <c r="A142" s="3">
        <v>137</v>
      </c>
      <c r="D142" s="6" t="s">
        <v>326</v>
      </c>
    </row>
    <row r="143" spans="1:4" x14ac:dyDescent="0.2">
      <c r="A143">
        <v>138</v>
      </c>
      <c r="B143" s="14">
        <f>'EstExp 12-20'!H115</f>
        <v>0</v>
      </c>
      <c r="C143" s="5">
        <f t="shared" si="2"/>
        <v>138</v>
      </c>
      <c r="D143" s="6"/>
    </row>
    <row r="144" spans="1:4" x14ac:dyDescent="0.2">
      <c r="A144" s="3">
        <v>139</v>
      </c>
      <c r="D144" s="6" t="s">
        <v>326</v>
      </c>
    </row>
    <row r="145" spans="1:4" x14ac:dyDescent="0.2">
      <c r="A145" s="3">
        <v>140</v>
      </c>
      <c r="D145" s="6" t="s">
        <v>326</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326</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760500</v>
      </c>
      <c r="C649" s="5">
        <f t="shared" ref="C649:C708" si="8">A649-B649</f>
        <v>-759856</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0</v>
      </c>
      <c r="C656" s="5">
        <f t="shared" si="8"/>
        <v>651</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0</v>
      </c>
      <c r="C660" s="5">
        <f t="shared" si="8"/>
        <v>655</v>
      </c>
      <c r="D660" s="6"/>
    </row>
    <row r="661" spans="1:4" x14ac:dyDescent="0.2">
      <c r="A661">
        <v>656</v>
      </c>
      <c r="B661" s="14">
        <f>'EstExp 12-20'!C13</f>
        <v>0</v>
      </c>
      <c r="C661" s="5">
        <f t="shared" si="8"/>
        <v>656</v>
      </c>
      <c r="D661" s="6"/>
    </row>
    <row r="662" spans="1:4" x14ac:dyDescent="0.2">
      <c r="A662">
        <v>657</v>
      </c>
      <c r="B662" s="14">
        <f>'EstExp 12-20'!C14</f>
        <v>27200</v>
      </c>
      <c r="C662" s="5">
        <f t="shared" si="8"/>
        <v>-26543</v>
      </c>
      <c r="D662" s="6"/>
    </row>
    <row r="663" spans="1:4" x14ac:dyDescent="0.2">
      <c r="A663">
        <v>658</v>
      </c>
      <c r="B663" s="14">
        <f>'EstExp 12-20'!C15</f>
        <v>0</v>
      </c>
      <c r="C663" s="5">
        <f t="shared" si="8"/>
        <v>658</v>
      </c>
      <c r="D663" s="6"/>
    </row>
    <row r="664" spans="1:4" x14ac:dyDescent="0.2">
      <c r="A664">
        <v>659</v>
      </c>
      <c r="B664" s="14">
        <f>'EstExp 12-20'!C34</f>
        <v>936400</v>
      </c>
      <c r="C664" s="5">
        <f t="shared" si="8"/>
        <v>-935741</v>
      </c>
      <c r="D664" s="6"/>
    </row>
    <row r="665" spans="1:4" x14ac:dyDescent="0.2">
      <c r="A665">
        <v>660</v>
      </c>
      <c r="B665" s="14">
        <f>'EstExp 12-20'!C38</f>
        <v>0</v>
      </c>
      <c r="C665" s="5">
        <f t="shared" si="8"/>
        <v>660</v>
      </c>
      <c r="D665" s="6"/>
    </row>
    <row r="666" spans="1:4" x14ac:dyDescent="0.2">
      <c r="A666">
        <v>661</v>
      </c>
      <c r="B666" s="14">
        <f>'EstExp 12-20'!C39</f>
        <v>0</v>
      </c>
      <c r="C666" s="5">
        <f t="shared" si="8"/>
        <v>661</v>
      </c>
      <c r="D666" s="6"/>
    </row>
    <row r="667" spans="1:4" x14ac:dyDescent="0.2">
      <c r="A667">
        <v>662</v>
      </c>
      <c r="B667" s="14">
        <f>'EstExp 12-20'!C40</f>
        <v>0</v>
      </c>
      <c r="C667" s="5">
        <f t="shared" si="8"/>
        <v>662</v>
      </c>
      <c r="D667" s="6"/>
    </row>
    <row r="668" spans="1:4" x14ac:dyDescent="0.2">
      <c r="A668">
        <v>663</v>
      </c>
      <c r="B668" s="14">
        <f>'EstExp 12-20'!C41</f>
        <v>0</v>
      </c>
      <c r="C668" s="5">
        <f t="shared" si="8"/>
        <v>663</v>
      </c>
      <c r="D668" s="6"/>
    </row>
    <row r="669" spans="1:4" x14ac:dyDescent="0.2">
      <c r="A669">
        <v>664</v>
      </c>
      <c r="B669" s="14">
        <f>'EstExp 12-20'!C42</f>
        <v>0</v>
      </c>
      <c r="C669" s="5">
        <f t="shared" si="8"/>
        <v>664</v>
      </c>
      <c r="D669" s="6"/>
    </row>
    <row r="670" spans="1:4" x14ac:dyDescent="0.2">
      <c r="A670">
        <v>665</v>
      </c>
      <c r="B670" s="14">
        <f>'EstExp 12-20'!C43</f>
        <v>0</v>
      </c>
      <c r="C670" s="5">
        <f t="shared" si="8"/>
        <v>665</v>
      </c>
      <c r="D670" s="6"/>
    </row>
    <row r="671" spans="1:4" x14ac:dyDescent="0.2">
      <c r="A671">
        <v>666</v>
      </c>
      <c r="B671" s="14">
        <f>'EstExp 12-20'!C44</f>
        <v>0</v>
      </c>
      <c r="C671" s="5">
        <f t="shared" si="8"/>
        <v>666</v>
      </c>
      <c r="D671" s="6"/>
    </row>
    <row r="672" spans="1:4" x14ac:dyDescent="0.2">
      <c r="A672">
        <v>667</v>
      </c>
      <c r="B672" s="14">
        <f>'EstExp 12-20'!C46</f>
        <v>0</v>
      </c>
      <c r="C672" s="5">
        <f t="shared" si="8"/>
        <v>667</v>
      </c>
      <c r="D672" s="6"/>
    </row>
    <row r="673" spans="1:4" x14ac:dyDescent="0.2">
      <c r="A673">
        <v>668</v>
      </c>
      <c r="B673" s="14">
        <f>'EstExp 12-20'!C47</f>
        <v>0</v>
      </c>
      <c r="C673" s="5">
        <f t="shared" si="8"/>
        <v>668</v>
      </c>
      <c r="D673" s="6"/>
    </row>
    <row r="674" spans="1:4" x14ac:dyDescent="0.2">
      <c r="A674">
        <v>669</v>
      </c>
      <c r="B674" s="14">
        <f>'EstExp 12-20'!C48</f>
        <v>0</v>
      </c>
      <c r="C674" s="5">
        <f t="shared" si="8"/>
        <v>669</v>
      </c>
      <c r="D674" s="6"/>
    </row>
    <row r="675" spans="1:4" x14ac:dyDescent="0.2">
      <c r="A675">
        <v>670</v>
      </c>
      <c r="B675" s="14">
        <f>'EstExp 12-20'!C49</f>
        <v>0</v>
      </c>
      <c r="C675" s="5">
        <f t="shared" si="8"/>
        <v>670</v>
      </c>
      <c r="D675" s="6"/>
    </row>
    <row r="676" spans="1:4" x14ac:dyDescent="0.2">
      <c r="A676">
        <v>671</v>
      </c>
      <c r="B676" s="14">
        <f>'EstExp 12-20'!C51</f>
        <v>0</v>
      </c>
      <c r="C676" s="5">
        <f t="shared" si="8"/>
        <v>671</v>
      </c>
      <c r="D676" s="6"/>
    </row>
    <row r="677" spans="1:4" x14ac:dyDescent="0.2">
      <c r="A677">
        <v>672</v>
      </c>
      <c r="B677" s="14">
        <f>'EstExp 12-20'!C52</f>
        <v>31436</v>
      </c>
      <c r="C677" s="5">
        <f t="shared" si="8"/>
        <v>-30764</v>
      </c>
      <c r="D677" s="6"/>
    </row>
    <row r="678" spans="1:4" x14ac:dyDescent="0.2">
      <c r="A678">
        <v>673</v>
      </c>
      <c r="B678" s="14">
        <f>'EstExp 12-20'!C55</f>
        <v>31436</v>
      </c>
      <c r="C678" s="5">
        <f t="shared" si="8"/>
        <v>-30763</v>
      </c>
      <c r="D678" s="6"/>
    </row>
    <row r="679" spans="1:4" x14ac:dyDescent="0.2">
      <c r="A679">
        <v>674</v>
      </c>
      <c r="B679" s="14">
        <f>'EstExp 12-20'!C57</f>
        <v>49500</v>
      </c>
      <c r="C679" s="5">
        <f t="shared" si="8"/>
        <v>-48826</v>
      </c>
      <c r="D679" s="6"/>
    </row>
    <row r="680" spans="1:4" x14ac:dyDescent="0.2">
      <c r="A680">
        <v>675</v>
      </c>
      <c r="B680" s="14">
        <f>'EstExp 12-20'!C58</f>
        <v>0</v>
      </c>
      <c r="C680" s="5">
        <f t="shared" si="8"/>
        <v>675</v>
      </c>
      <c r="D680" s="6"/>
    </row>
    <row r="681" spans="1:4" x14ac:dyDescent="0.2">
      <c r="A681">
        <v>676</v>
      </c>
      <c r="B681" s="14">
        <f>'EstExp 12-20'!C59</f>
        <v>49500</v>
      </c>
      <c r="C681" s="5">
        <f t="shared" si="8"/>
        <v>-48824</v>
      </c>
      <c r="D681" s="6"/>
    </row>
    <row r="682" spans="1:4" x14ac:dyDescent="0.2">
      <c r="A682">
        <v>677</v>
      </c>
      <c r="B682" s="14">
        <f>'EstExp 12-20'!C61</f>
        <v>0</v>
      </c>
      <c r="C682" s="5">
        <f t="shared" si="8"/>
        <v>677</v>
      </c>
      <c r="D682" s="6"/>
    </row>
    <row r="683" spans="1:4" x14ac:dyDescent="0.2">
      <c r="A683">
        <v>678</v>
      </c>
      <c r="B683" s="14">
        <f>'EstExp 12-20'!C62</f>
        <v>41200</v>
      </c>
      <c r="C683" s="5">
        <f t="shared" si="8"/>
        <v>-40522</v>
      </c>
      <c r="D683" s="6"/>
    </row>
    <row r="684" spans="1:4" x14ac:dyDescent="0.2">
      <c r="A684">
        <v>679</v>
      </c>
      <c r="B684" s="14">
        <f>'EstExp 12-20'!C63</f>
        <v>0</v>
      </c>
      <c r="C684" s="5">
        <f t="shared" si="8"/>
        <v>679</v>
      </c>
      <c r="D684" s="6"/>
    </row>
    <row r="685" spans="1:4" x14ac:dyDescent="0.2">
      <c r="A685">
        <v>680</v>
      </c>
      <c r="B685" s="14">
        <f>'EstExp 12-20'!C64</f>
        <v>0</v>
      </c>
      <c r="C685" s="5">
        <f t="shared" si="8"/>
        <v>680</v>
      </c>
      <c r="D685" s="6"/>
    </row>
    <row r="686" spans="1:4" x14ac:dyDescent="0.2">
      <c r="A686">
        <v>681</v>
      </c>
      <c r="B686" s="14">
        <f>'EstExp 12-20'!C65</f>
        <v>43500</v>
      </c>
      <c r="C686" s="5">
        <f t="shared" si="8"/>
        <v>-42819</v>
      </c>
      <c r="D686" s="6"/>
    </row>
    <row r="687" spans="1:4" x14ac:dyDescent="0.2">
      <c r="A687">
        <v>682</v>
      </c>
      <c r="B687" s="14">
        <f>'EstExp 12-20'!C66</f>
        <v>0</v>
      </c>
      <c r="C687" s="5">
        <f t="shared" si="8"/>
        <v>682</v>
      </c>
      <c r="D687" s="6"/>
    </row>
    <row r="688" spans="1:4" x14ac:dyDescent="0.2">
      <c r="A688" s="3">
        <v>683</v>
      </c>
      <c r="D688" s="7"/>
    </row>
    <row r="689" spans="1:4" x14ac:dyDescent="0.2">
      <c r="A689">
        <v>684</v>
      </c>
      <c r="B689" s="14">
        <f>'EstExp 12-20'!C67</f>
        <v>84700</v>
      </c>
      <c r="C689" s="5">
        <f t="shared" si="8"/>
        <v>-84016</v>
      </c>
      <c r="D689" s="6"/>
    </row>
    <row r="690" spans="1:4" x14ac:dyDescent="0.2">
      <c r="A690">
        <v>685</v>
      </c>
      <c r="B690" s="14">
        <f>'EstExp 12-20'!C69</f>
        <v>0</v>
      </c>
      <c r="C690" s="5">
        <f t="shared" si="8"/>
        <v>685</v>
      </c>
      <c r="D690" s="6"/>
    </row>
    <row r="691" spans="1:4" x14ac:dyDescent="0.2">
      <c r="A691">
        <v>686</v>
      </c>
      <c r="B691" s="14">
        <f>'EstExp 12-20'!C70</f>
        <v>0</v>
      </c>
      <c r="C691" s="5">
        <f t="shared" si="8"/>
        <v>686</v>
      </c>
      <c r="D691" s="6"/>
    </row>
    <row r="692" spans="1:4" x14ac:dyDescent="0.2">
      <c r="A692">
        <v>687</v>
      </c>
      <c r="B692" s="14">
        <f>'EstExp 12-20'!C71</f>
        <v>0</v>
      </c>
      <c r="C692" s="5">
        <f t="shared" si="8"/>
        <v>687</v>
      </c>
      <c r="D692" s="6"/>
    </row>
    <row r="693" spans="1:4" x14ac:dyDescent="0.2">
      <c r="A693">
        <v>688</v>
      </c>
      <c r="B693" s="14">
        <f>'EstExp 12-20'!C72</f>
        <v>0</v>
      </c>
      <c r="C693" s="5">
        <f t="shared" si="8"/>
        <v>688</v>
      </c>
      <c r="D693" s="6"/>
    </row>
    <row r="694" spans="1:4" x14ac:dyDescent="0.2">
      <c r="A694" s="3">
        <v>689</v>
      </c>
      <c r="D694" s="7"/>
    </row>
    <row r="695" spans="1:4" x14ac:dyDescent="0.2">
      <c r="A695">
        <v>690</v>
      </c>
      <c r="B695" s="14">
        <f>'EstExp 12-20'!C73</f>
        <v>0</v>
      </c>
      <c r="C695" s="5">
        <f t="shared" si="8"/>
        <v>690</v>
      </c>
      <c r="D695" s="6"/>
    </row>
    <row r="696" spans="1:4" x14ac:dyDescent="0.2">
      <c r="A696" s="3">
        <v>691</v>
      </c>
      <c r="D696" s="7"/>
    </row>
    <row r="697" spans="1:4" x14ac:dyDescent="0.2">
      <c r="A697">
        <v>692</v>
      </c>
      <c r="B697" s="14">
        <f>'EstExp 12-20'!C74</f>
        <v>0</v>
      </c>
      <c r="C697" s="5">
        <f t="shared" si="8"/>
        <v>692</v>
      </c>
      <c r="D697" s="6"/>
    </row>
    <row r="698" spans="1:4" x14ac:dyDescent="0.2">
      <c r="A698">
        <v>693</v>
      </c>
      <c r="B698" s="14">
        <f>'EstExp 12-20'!C75</f>
        <v>0</v>
      </c>
      <c r="C698" s="5">
        <f t="shared" si="8"/>
        <v>693</v>
      </c>
      <c r="D698" s="6"/>
    </row>
    <row r="699" spans="1:4" x14ac:dyDescent="0.2">
      <c r="A699">
        <v>694</v>
      </c>
      <c r="B699" s="14">
        <f>'EstExp 12-20'!C76</f>
        <v>165636</v>
      </c>
      <c r="C699" s="5">
        <f t="shared" si="8"/>
        <v>-164942</v>
      </c>
      <c r="D699" s="6"/>
    </row>
    <row r="700" spans="1:4" x14ac:dyDescent="0.2">
      <c r="A700">
        <v>695</v>
      </c>
      <c r="B700" s="14">
        <f>'EstExp 12-20'!C77</f>
        <v>200</v>
      </c>
      <c r="C700" s="5">
        <f t="shared" si="8"/>
        <v>495</v>
      </c>
      <c r="D700" s="6"/>
    </row>
    <row r="701" spans="1:4" x14ac:dyDescent="0.2">
      <c r="A701">
        <v>696</v>
      </c>
      <c r="B701" s="14">
        <f>'EstExp 12-20'!C116</f>
        <v>1102236</v>
      </c>
      <c r="C701" s="5">
        <f t="shared" si="8"/>
        <v>-1101540</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159701</v>
      </c>
      <c r="C707" s="5">
        <f t="shared" si="8"/>
        <v>-158999</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0</v>
      </c>
      <c r="C714" s="5">
        <f t="shared" ref="C714:C772" si="9">A714-B714</f>
        <v>709</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0</v>
      </c>
      <c r="C718" s="5">
        <f t="shared" si="9"/>
        <v>713</v>
      </c>
      <c r="D718" s="6"/>
    </row>
    <row r="719" spans="1:4" x14ac:dyDescent="0.2">
      <c r="A719">
        <v>714</v>
      </c>
      <c r="B719" s="14">
        <f>'EstExp 12-20'!D13</f>
        <v>0</v>
      </c>
      <c r="C719" s="5">
        <f t="shared" si="9"/>
        <v>714</v>
      </c>
      <c r="D719" s="6"/>
    </row>
    <row r="720" spans="1:4" x14ac:dyDescent="0.2">
      <c r="A720">
        <v>715</v>
      </c>
      <c r="B720" s="14">
        <f>'EstExp 12-20'!D14</f>
        <v>3475</v>
      </c>
      <c r="C720" s="5">
        <f t="shared" si="9"/>
        <v>-2760</v>
      </c>
      <c r="D720" s="6"/>
    </row>
    <row r="721" spans="1:4" x14ac:dyDescent="0.2">
      <c r="A721">
        <v>716</v>
      </c>
      <c r="B721" s="14">
        <f>'EstExp 12-20'!D15</f>
        <v>0</v>
      </c>
      <c r="C721" s="5">
        <f t="shared" si="9"/>
        <v>716</v>
      </c>
      <c r="D721" s="6"/>
    </row>
    <row r="722" spans="1:4" x14ac:dyDescent="0.2">
      <c r="A722">
        <v>717</v>
      </c>
      <c r="B722" s="14">
        <f>'EstExp 12-20'!D34</f>
        <v>183216</v>
      </c>
      <c r="C722" s="5">
        <f t="shared" si="9"/>
        <v>-182499</v>
      </c>
      <c r="D722" s="6"/>
    </row>
    <row r="723" spans="1:4" x14ac:dyDescent="0.2">
      <c r="A723">
        <v>718</v>
      </c>
      <c r="B723" s="14">
        <f>'EstExp 12-20'!D38</f>
        <v>0</v>
      </c>
      <c r="C723" s="5">
        <f t="shared" si="9"/>
        <v>718</v>
      </c>
      <c r="D723" s="6"/>
    </row>
    <row r="724" spans="1:4" x14ac:dyDescent="0.2">
      <c r="A724">
        <v>719</v>
      </c>
      <c r="B724" s="14">
        <f>'EstExp 12-20'!D39</f>
        <v>0</v>
      </c>
      <c r="C724" s="5">
        <f t="shared" si="9"/>
        <v>719</v>
      </c>
      <c r="D724" s="6"/>
    </row>
    <row r="725" spans="1:4" x14ac:dyDescent="0.2">
      <c r="A725">
        <v>720</v>
      </c>
      <c r="B725" s="14">
        <f>'EstExp 12-20'!D40</f>
        <v>0</v>
      </c>
      <c r="C725" s="5">
        <f t="shared" si="9"/>
        <v>720</v>
      </c>
      <c r="D725" s="6"/>
    </row>
    <row r="726" spans="1:4" x14ac:dyDescent="0.2">
      <c r="A726">
        <v>721</v>
      </c>
      <c r="B726" s="14">
        <f>'EstExp 12-20'!D41</f>
        <v>0</v>
      </c>
      <c r="C726" s="5">
        <f t="shared" si="9"/>
        <v>721</v>
      </c>
      <c r="D726" s="6"/>
    </row>
    <row r="727" spans="1:4" x14ac:dyDescent="0.2">
      <c r="A727">
        <v>722</v>
      </c>
      <c r="B727" s="14">
        <f>'EstExp 12-20'!D42</f>
        <v>0</v>
      </c>
      <c r="C727" s="5">
        <f t="shared" si="9"/>
        <v>722</v>
      </c>
      <c r="D727" s="6"/>
    </row>
    <row r="728" spans="1:4" x14ac:dyDescent="0.2">
      <c r="A728">
        <v>723</v>
      </c>
      <c r="B728" s="14">
        <f>'EstExp 12-20'!D43</f>
        <v>0</v>
      </c>
      <c r="C728" s="5">
        <f t="shared" si="9"/>
        <v>723</v>
      </c>
      <c r="D728" s="6"/>
    </row>
    <row r="729" spans="1:4" x14ac:dyDescent="0.2">
      <c r="A729">
        <v>724</v>
      </c>
      <c r="B729" s="14">
        <f>'EstExp 12-20'!D44</f>
        <v>0</v>
      </c>
      <c r="C729" s="5">
        <f t="shared" si="9"/>
        <v>724</v>
      </c>
      <c r="D729" s="6"/>
    </row>
    <row r="730" spans="1:4" x14ac:dyDescent="0.2">
      <c r="A730">
        <v>725</v>
      </c>
      <c r="B730" s="14">
        <f>'EstExp 12-20'!D46</f>
        <v>0</v>
      </c>
      <c r="C730" s="5">
        <f t="shared" si="9"/>
        <v>725</v>
      </c>
      <c r="D730" s="6"/>
    </row>
    <row r="731" spans="1:4" x14ac:dyDescent="0.2">
      <c r="A731">
        <v>726</v>
      </c>
      <c r="B731" s="14">
        <f>'EstExp 12-20'!D47</f>
        <v>0</v>
      </c>
      <c r="C731" s="5">
        <f t="shared" si="9"/>
        <v>726</v>
      </c>
      <c r="D731" s="6"/>
    </row>
    <row r="732" spans="1:4" x14ac:dyDescent="0.2">
      <c r="A732">
        <v>727</v>
      </c>
      <c r="B732" s="14">
        <f>'EstExp 12-20'!D48</f>
        <v>0</v>
      </c>
      <c r="C732" s="5">
        <f t="shared" si="9"/>
        <v>727</v>
      </c>
      <c r="D732" s="6"/>
    </row>
    <row r="733" spans="1:4" x14ac:dyDescent="0.2">
      <c r="A733">
        <v>728</v>
      </c>
      <c r="B733" s="14">
        <f>'EstExp 12-20'!D49</f>
        <v>0</v>
      </c>
      <c r="C733" s="5">
        <f t="shared" si="9"/>
        <v>728</v>
      </c>
      <c r="D733" s="6"/>
    </row>
    <row r="734" spans="1:4" x14ac:dyDescent="0.2">
      <c r="A734">
        <v>729</v>
      </c>
      <c r="B734" s="14">
        <f>'EstExp 12-20'!D51</f>
        <v>0</v>
      </c>
      <c r="C734" s="5">
        <f t="shared" si="9"/>
        <v>729</v>
      </c>
      <c r="D734" s="6"/>
    </row>
    <row r="735" spans="1:4" x14ac:dyDescent="0.2">
      <c r="A735">
        <v>730</v>
      </c>
      <c r="B735" s="14">
        <f>'EstExp 12-20'!D52</f>
        <v>17820</v>
      </c>
      <c r="C735" s="5">
        <f t="shared" si="9"/>
        <v>-17090</v>
      </c>
      <c r="D735" s="6"/>
    </row>
    <row r="736" spans="1:4" x14ac:dyDescent="0.2">
      <c r="A736">
        <v>731</v>
      </c>
      <c r="B736" s="14">
        <f>'EstExp 12-20'!D55</f>
        <v>17820</v>
      </c>
      <c r="C736" s="5">
        <f t="shared" si="9"/>
        <v>-17089</v>
      </c>
      <c r="D736" s="6"/>
    </row>
    <row r="737" spans="1:4" x14ac:dyDescent="0.2">
      <c r="A737">
        <v>732</v>
      </c>
      <c r="B737" s="14">
        <f>'EstExp 12-20'!D57</f>
        <v>17820</v>
      </c>
      <c r="C737" s="5">
        <f t="shared" si="9"/>
        <v>-17088</v>
      </c>
      <c r="D737" s="6"/>
    </row>
    <row r="738" spans="1:4" x14ac:dyDescent="0.2">
      <c r="A738">
        <v>733</v>
      </c>
      <c r="B738" s="14">
        <f>'EstExp 12-20'!D58</f>
        <v>0</v>
      </c>
      <c r="C738" s="5">
        <f t="shared" si="9"/>
        <v>733</v>
      </c>
      <c r="D738" s="6"/>
    </row>
    <row r="739" spans="1:4" x14ac:dyDescent="0.2">
      <c r="A739">
        <v>734</v>
      </c>
      <c r="B739" s="14">
        <f>'EstExp 12-20'!D59</f>
        <v>17820</v>
      </c>
      <c r="C739" s="5">
        <f t="shared" si="9"/>
        <v>-17086</v>
      </c>
      <c r="D739" s="6"/>
    </row>
    <row r="740" spans="1:4" x14ac:dyDescent="0.2">
      <c r="A740">
        <v>735</v>
      </c>
      <c r="B740" s="14">
        <f>'EstExp 12-20'!D61</f>
        <v>0</v>
      </c>
      <c r="C740" s="5">
        <f t="shared" si="9"/>
        <v>735</v>
      </c>
      <c r="D740" s="6"/>
    </row>
    <row r="741" spans="1:4" x14ac:dyDescent="0.2">
      <c r="A741">
        <v>736</v>
      </c>
      <c r="B741" s="14">
        <f>'EstExp 12-20'!D62</f>
        <v>0</v>
      </c>
      <c r="C741" s="5">
        <f t="shared" si="9"/>
        <v>736</v>
      </c>
      <c r="D741" s="6"/>
    </row>
    <row r="742" spans="1:4" x14ac:dyDescent="0.2">
      <c r="A742">
        <v>737</v>
      </c>
      <c r="B742" s="14">
        <f>'EstExp 12-20'!D63</f>
        <v>0</v>
      </c>
      <c r="C742" s="5">
        <f t="shared" si="9"/>
        <v>737</v>
      </c>
      <c r="D742" s="6"/>
    </row>
    <row r="743" spans="1:4" x14ac:dyDescent="0.2">
      <c r="A743">
        <v>738</v>
      </c>
      <c r="B743" s="14">
        <f>'EstExp 12-20'!D64</f>
        <v>0</v>
      </c>
      <c r="C743" s="5">
        <f t="shared" si="9"/>
        <v>738</v>
      </c>
      <c r="D743" s="6"/>
    </row>
    <row r="744" spans="1:4" x14ac:dyDescent="0.2">
      <c r="A744">
        <v>739</v>
      </c>
      <c r="B744" s="14">
        <f>'EstExp 12-20'!D65</f>
        <v>118</v>
      </c>
      <c r="C744" s="5">
        <f t="shared" si="9"/>
        <v>621</v>
      </c>
      <c r="D744" s="6"/>
    </row>
    <row r="745" spans="1:4" x14ac:dyDescent="0.2">
      <c r="A745">
        <v>740</v>
      </c>
      <c r="B745" s="14">
        <f>'EstExp 12-20'!D66</f>
        <v>0</v>
      </c>
      <c r="C745" s="5">
        <f t="shared" si="9"/>
        <v>740</v>
      </c>
      <c r="D745" s="6"/>
    </row>
    <row r="746" spans="1:4" x14ac:dyDescent="0.2">
      <c r="A746" s="3">
        <v>741</v>
      </c>
      <c r="D746" s="7"/>
    </row>
    <row r="747" spans="1:4" x14ac:dyDescent="0.2">
      <c r="A747">
        <v>742</v>
      </c>
      <c r="B747" s="14">
        <f>'EstExp 12-20'!D67</f>
        <v>118</v>
      </c>
      <c r="C747" s="5">
        <f t="shared" si="9"/>
        <v>624</v>
      </c>
      <c r="D747" s="6"/>
    </row>
    <row r="748" spans="1:4" x14ac:dyDescent="0.2">
      <c r="A748">
        <v>743</v>
      </c>
      <c r="B748" s="14">
        <f>'EstExp 12-20'!D69</f>
        <v>0</v>
      </c>
      <c r="C748" s="5">
        <f t="shared" si="9"/>
        <v>743</v>
      </c>
      <c r="D748" s="6"/>
    </row>
    <row r="749" spans="1:4" x14ac:dyDescent="0.2">
      <c r="A749">
        <v>744</v>
      </c>
      <c r="B749" s="14">
        <f>'EstExp 12-20'!D70</f>
        <v>0</v>
      </c>
      <c r="C749" s="5">
        <f t="shared" si="9"/>
        <v>744</v>
      </c>
      <c r="D749" s="6"/>
    </row>
    <row r="750" spans="1:4" x14ac:dyDescent="0.2">
      <c r="A750">
        <v>745</v>
      </c>
      <c r="B750" s="14">
        <f>'EstExp 12-20'!D71</f>
        <v>0</v>
      </c>
      <c r="C750" s="5">
        <f t="shared" si="9"/>
        <v>745</v>
      </c>
      <c r="D750" s="6"/>
    </row>
    <row r="751" spans="1:4" x14ac:dyDescent="0.2">
      <c r="A751">
        <v>746</v>
      </c>
      <c r="B751" s="14">
        <f>'EstExp 12-20'!D72</f>
        <v>0</v>
      </c>
      <c r="C751" s="5">
        <f t="shared" si="9"/>
        <v>746</v>
      </c>
      <c r="D751" s="6"/>
    </row>
    <row r="752" spans="1:4" x14ac:dyDescent="0.2">
      <c r="A752" s="3">
        <v>747</v>
      </c>
      <c r="D752" s="7"/>
    </row>
    <row r="753" spans="1:4" x14ac:dyDescent="0.2">
      <c r="A753">
        <v>748</v>
      </c>
      <c r="B753" s="14">
        <f>'EstExp 12-20'!D73</f>
        <v>0</v>
      </c>
      <c r="C753" s="5">
        <f t="shared" si="9"/>
        <v>748</v>
      </c>
      <c r="D753" s="6"/>
    </row>
    <row r="754" spans="1:4" x14ac:dyDescent="0.2">
      <c r="A754" s="3">
        <v>749</v>
      </c>
      <c r="D754" s="7"/>
    </row>
    <row r="755" spans="1:4" x14ac:dyDescent="0.2">
      <c r="A755">
        <v>750</v>
      </c>
      <c r="B755" s="14">
        <f>'EstExp 12-20'!D74</f>
        <v>0</v>
      </c>
      <c r="C755" s="5">
        <f t="shared" si="9"/>
        <v>750</v>
      </c>
      <c r="D755" s="6"/>
    </row>
    <row r="756" spans="1:4" x14ac:dyDescent="0.2">
      <c r="A756">
        <v>751</v>
      </c>
      <c r="B756" s="14">
        <f>'EstExp 12-20'!D75</f>
        <v>0</v>
      </c>
      <c r="C756" s="5">
        <f t="shared" si="9"/>
        <v>751</v>
      </c>
      <c r="D756" s="6"/>
    </row>
    <row r="757" spans="1:4" x14ac:dyDescent="0.2">
      <c r="A757">
        <v>752</v>
      </c>
      <c r="B757" s="14">
        <f>'EstExp 12-20'!D76</f>
        <v>35758</v>
      </c>
      <c r="C757" s="5">
        <f t="shared" si="9"/>
        <v>-35006</v>
      </c>
      <c r="D757" s="6"/>
    </row>
    <row r="758" spans="1:4" x14ac:dyDescent="0.2">
      <c r="A758">
        <v>753</v>
      </c>
      <c r="B758" s="14">
        <f>'EstExp 12-20'!D77</f>
        <v>0</v>
      </c>
      <c r="C758" s="5">
        <f t="shared" si="9"/>
        <v>753</v>
      </c>
      <c r="D758" s="6"/>
    </row>
    <row r="759" spans="1:4" x14ac:dyDescent="0.2">
      <c r="A759">
        <v>754</v>
      </c>
      <c r="B759" s="14">
        <f>'EstExp 12-20'!D116</f>
        <v>218974</v>
      </c>
      <c r="C759" s="5">
        <f t="shared" si="9"/>
        <v>-218220</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18500</v>
      </c>
      <c r="C765" s="5">
        <f t="shared" si="9"/>
        <v>-17740</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0</v>
      </c>
      <c r="C772" s="5">
        <f t="shared" si="9"/>
        <v>767</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0</v>
      </c>
      <c r="C777" s="5">
        <f t="shared" si="10"/>
        <v>772</v>
      </c>
      <c r="D777" s="6"/>
    </row>
    <row r="778" spans="1:4" x14ac:dyDescent="0.2">
      <c r="A778">
        <v>773</v>
      </c>
      <c r="B778" s="14">
        <f>'EstExp 12-20'!E14</f>
        <v>20100</v>
      </c>
      <c r="C778" s="5">
        <f t="shared" si="10"/>
        <v>-19327</v>
      </c>
      <c r="D778" s="6"/>
    </row>
    <row r="779" spans="1:4" x14ac:dyDescent="0.2">
      <c r="A779">
        <v>774</v>
      </c>
      <c r="B779" s="14">
        <f>'EstExp 12-20'!E15</f>
        <v>0</v>
      </c>
      <c r="C779" s="5">
        <f t="shared" si="10"/>
        <v>774</v>
      </c>
      <c r="D779" s="6"/>
    </row>
    <row r="780" spans="1:4" x14ac:dyDescent="0.2">
      <c r="A780">
        <v>775</v>
      </c>
      <c r="B780" s="14">
        <f>'EstExp 12-20'!E34</f>
        <v>39950</v>
      </c>
      <c r="C780" s="5">
        <f t="shared" si="10"/>
        <v>-39175</v>
      </c>
      <c r="D780" s="6"/>
    </row>
    <row r="781" spans="1:4" x14ac:dyDescent="0.2">
      <c r="A781">
        <v>776</v>
      </c>
      <c r="B781" s="14">
        <f>'EstExp 12-20'!E38</f>
        <v>0</v>
      </c>
      <c r="C781" s="5">
        <f t="shared" si="10"/>
        <v>776</v>
      </c>
      <c r="D781" s="6"/>
    </row>
    <row r="782" spans="1:4" x14ac:dyDescent="0.2">
      <c r="A782">
        <v>777</v>
      </c>
      <c r="B782" s="14">
        <f>'EstExp 12-20'!E39</f>
        <v>0</v>
      </c>
      <c r="C782" s="5">
        <f t="shared" si="10"/>
        <v>777</v>
      </c>
      <c r="D782" s="6"/>
    </row>
    <row r="783" spans="1:4" x14ac:dyDescent="0.2">
      <c r="A783">
        <v>778</v>
      </c>
      <c r="B783" s="14">
        <f>'EstExp 12-20'!E40</f>
        <v>700</v>
      </c>
      <c r="C783" s="5">
        <f t="shared" si="10"/>
        <v>78</v>
      </c>
      <c r="D783" s="6"/>
    </row>
    <row r="784" spans="1:4" x14ac:dyDescent="0.2">
      <c r="A784">
        <v>779</v>
      </c>
      <c r="B784" s="14">
        <f>'EstExp 12-20'!E41</f>
        <v>0</v>
      </c>
      <c r="C784" s="5">
        <f t="shared" si="10"/>
        <v>779</v>
      </c>
      <c r="D784" s="6"/>
    </row>
    <row r="785" spans="1:4" x14ac:dyDescent="0.2">
      <c r="A785">
        <v>780</v>
      </c>
      <c r="B785" s="14">
        <f>'EstExp 12-20'!E42</f>
        <v>0</v>
      </c>
      <c r="C785" s="5">
        <f t="shared" si="10"/>
        <v>780</v>
      </c>
      <c r="D785" s="6"/>
    </row>
    <row r="786" spans="1:4" x14ac:dyDescent="0.2">
      <c r="A786">
        <v>781</v>
      </c>
      <c r="B786" s="14">
        <f>'EstExp 12-20'!E43</f>
        <v>0</v>
      </c>
      <c r="C786" s="5">
        <f t="shared" si="10"/>
        <v>781</v>
      </c>
      <c r="D786" s="6"/>
    </row>
    <row r="787" spans="1:4" x14ac:dyDescent="0.2">
      <c r="A787">
        <v>782</v>
      </c>
      <c r="B787" s="14">
        <f>'EstExp 12-20'!E44</f>
        <v>700</v>
      </c>
      <c r="C787" s="5">
        <f t="shared" si="10"/>
        <v>82</v>
      </c>
      <c r="D787" s="6"/>
    </row>
    <row r="788" spans="1:4" x14ac:dyDescent="0.2">
      <c r="A788">
        <v>783</v>
      </c>
      <c r="B788" s="14">
        <f>'EstExp 12-20'!E46</f>
        <v>5572</v>
      </c>
      <c r="C788" s="5">
        <f t="shared" si="10"/>
        <v>-4789</v>
      </c>
      <c r="D788" s="6"/>
    </row>
    <row r="789" spans="1:4" x14ac:dyDescent="0.2">
      <c r="A789">
        <v>784</v>
      </c>
      <c r="B789" s="14">
        <f>'EstExp 12-20'!E47</f>
        <v>0</v>
      </c>
      <c r="C789" s="5">
        <f t="shared" si="10"/>
        <v>784</v>
      </c>
      <c r="D789" s="6"/>
    </row>
    <row r="790" spans="1:4" x14ac:dyDescent="0.2">
      <c r="A790">
        <v>785</v>
      </c>
      <c r="B790" s="14">
        <f>'EstExp 12-20'!E48</f>
        <v>0</v>
      </c>
      <c r="C790" s="5">
        <f t="shared" si="10"/>
        <v>785</v>
      </c>
      <c r="D790" s="6"/>
    </row>
    <row r="791" spans="1:4" x14ac:dyDescent="0.2">
      <c r="A791">
        <v>786</v>
      </c>
      <c r="B791" s="14">
        <f>'EstExp 12-20'!E49</f>
        <v>5572</v>
      </c>
      <c r="C791" s="5">
        <f t="shared" si="10"/>
        <v>-4786</v>
      </c>
      <c r="D791" s="6"/>
    </row>
    <row r="792" spans="1:4" x14ac:dyDescent="0.2">
      <c r="A792">
        <v>787</v>
      </c>
      <c r="B792" s="14">
        <f>'EstExp 12-20'!E51</f>
        <v>16700</v>
      </c>
      <c r="C792" s="5">
        <f t="shared" si="10"/>
        <v>-15913</v>
      </c>
      <c r="D792" s="6"/>
    </row>
    <row r="793" spans="1:4" x14ac:dyDescent="0.2">
      <c r="A793">
        <v>788</v>
      </c>
      <c r="B793" s="14">
        <f>'EstExp 12-20'!E52</f>
        <v>1500</v>
      </c>
      <c r="C793" s="5">
        <f t="shared" si="10"/>
        <v>-712</v>
      </c>
      <c r="D793" s="6"/>
    </row>
    <row r="794" spans="1:4" x14ac:dyDescent="0.2">
      <c r="A794">
        <v>789</v>
      </c>
      <c r="B794" s="14">
        <f>'EstExp 12-20'!E55</f>
        <v>18200</v>
      </c>
      <c r="C794" s="5">
        <f t="shared" si="10"/>
        <v>-17411</v>
      </c>
      <c r="D794" s="6"/>
    </row>
    <row r="795" spans="1:4" x14ac:dyDescent="0.2">
      <c r="A795">
        <v>790</v>
      </c>
      <c r="B795" s="14">
        <f>'EstExp 12-20'!E57</f>
        <v>0</v>
      </c>
      <c r="C795" s="5">
        <f t="shared" si="10"/>
        <v>790</v>
      </c>
      <c r="D795" s="6"/>
    </row>
    <row r="796" spans="1:4" x14ac:dyDescent="0.2">
      <c r="A796">
        <v>791</v>
      </c>
      <c r="B796" s="14">
        <f>'EstExp 12-20'!E58</f>
        <v>0</v>
      </c>
      <c r="C796" s="5">
        <f t="shared" si="10"/>
        <v>791</v>
      </c>
      <c r="D796" s="6"/>
    </row>
    <row r="797" spans="1:4" x14ac:dyDescent="0.2">
      <c r="A797">
        <v>792</v>
      </c>
      <c r="B797" s="14">
        <f>'EstExp 12-20'!E59</f>
        <v>0</v>
      </c>
      <c r="C797" s="5">
        <f t="shared" si="10"/>
        <v>792</v>
      </c>
      <c r="D797" s="6"/>
    </row>
    <row r="798" spans="1:4" x14ac:dyDescent="0.2">
      <c r="A798">
        <v>793</v>
      </c>
      <c r="B798" s="14">
        <f>'EstExp 12-20'!E61</f>
        <v>0</v>
      </c>
      <c r="C798" s="5">
        <f t="shared" si="10"/>
        <v>793</v>
      </c>
      <c r="D798" s="6"/>
    </row>
    <row r="799" spans="1:4" x14ac:dyDescent="0.2">
      <c r="A799">
        <v>794</v>
      </c>
      <c r="B799" s="14">
        <f>'EstExp 12-20'!E62</f>
        <v>650</v>
      </c>
      <c r="C799" s="5">
        <f t="shared" si="10"/>
        <v>144</v>
      </c>
      <c r="D799" s="6"/>
    </row>
    <row r="800" spans="1:4" x14ac:dyDescent="0.2">
      <c r="A800">
        <v>795</v>
      </c>
      <c r="B800" s="14">
        <f>'EstExp 12-20'!E63</f>
        <v>0</v>
      </c>
      <c r="C800" s="5">
        <f t="shared" si="10"/>
        <v>795</v>
      </c>
      <c r="D800" s="6"/>
    </row>
    <row r="801" spans="1:4" x14ac:dyDescent="0.2">
      <c r="A801">
        <v>796</v>
      </c>
      <c r="B801" s="14">
        <f>'EstExp 12-20'!E64</f>
        <v>0</v>
      </c>
      <c r="C801" s="5">
        <f t="shared" si="10"/>
        <v>796</v>
      </c>
      <c r="D801" s="6"/>
    </row>
    <row r="802" spans="1:4" x14ac:dyDescent="0.2">
      <c r="A802">
        <v>797</v>
      </c>
      <c r="B802" s="14">
        <f>'EstExp 12-20'!E65</f>
        <v>200</v>
      </c>
      <c r="C802" s="5">
        <f t="shared" si="10"/>
        <v>597</v>
      </c>
      <c r="D802" s="6"/>
    </row>
    <row r="803" spans="1:4" x14ac:dyDescent="0.2">
      <c r="A803">
        <v>798</v>
      </c>
      <c r="B803" s="14">
        <f>'EstExp 12-20'!E66</f>
        <v>0</v>
      </c>
      <c r="C803" s="5">
        <f t="shared" si="10"/>
        <v>798</v>
      </c>
      <c r="D803" s="6"/>
    </row>
    <row r="804" spans="1:4" x14ac:dyDescent="0.2">
      <c r="A804" s="3">
        <v>799</v>
      </c>
      <c r="D804" s="7"/>
    </row>
    <row r="805" spans="1:4" x14ac:dyDescent="0.2">
      <c r="A805">
        <v>800</v>
      </c>
      <c r="B805" s="14">
        <f>'EstExp 12-20'!E67</f>
        <v>850</v>
      </c>
      <c r="C805" s="5">
        <f t="shared" si="10"/>
        <v>-50</v>
      </c>
      <c r="D805" s="6"/>
    </row>
    <row r="806" spans="1:4" x14ac:dyDescent="0.2">
      <c r="A806">
        <v>801</v>
      </c>
      <c r="B806" s="14">
        <f>'EstExp 12-20'!E69</f>
        <v>0</v>
      </c>
      <c r="C806" s="5">
        <f t="shared" si="10"/>
        <v>801</v>
      </c>
      <c r="D806" s="6"/>
    </row>
    <row r="807" spans="1:4" x14ac:dyDescent="0.2">
      <c r="A807">
        <v>802</v>
      </c>
      <c r="B807" s="14">
        <f>'EstExp 12-20'!E70</f>
        <v>0</v>
      </c>
      <c r="C807" s="5">
        <f t="shared" si="10"/>
        <v>802</v>
      </c>
      <c r="D807" s="6"/>
    </row>
    <row r="808" spans="1:4" x14ac:dyDescent="0.2">
      <c r="A808">
        <v>803</v>
      </c>
      <c r="B808" s="14">
        <f>'EstExp 12-20'!E71</f>
        <v>0</v>
      </c>
      <c r="C808" s="5">
        <f t="shared" si="10"/>
        <v>803</v>
      </c>
      <c r="D808" s="6"/>
    </row>
    <row r="809" spans="1:4" x14ac:dyDescent="0.2">
      <c r="A809">
        <v>804</v>
      </c>
      <c r="B809" s="14">
        <f>'EstExp 12-20'!E72</f>
        <v>0</v>
      </c>
      <c r="C809" s="5">
        <f t="shared" si="10"/>
        <v>804</v>
      </c>
      <c r="D809" s="6"/>
    </row>
    <row r="810" spans="1:4" x14ac:dyDescent="0.2">
      <c r="A810" s="3">
        <v>805</v>
      </c>
      <c r="D810" s="7"/>
    </row>
    <row r="811" spans="1:4" x14ac:dyDescent="0.2">
      <c r="A811">
        <v>806</v>
      </c>
      <c r="B811" s="14">
        <f>'EstExp 12-20'!E73</f>
        <v>0</v>
      </c>
      <c r="C811" s="5">
        <f t="shared" si="10"/>
        <v>806</v>
      </c>
      <c r="D811" s="6"/>
    </row>
    <row r="812" spans="1:4" x14ac:dyDescent="0.2">
      <c r="A812" s="3">
        <v>807</v>
      </c>
      <c r="D812" s="7"/>
    </row>
    <row r="813" spans="1:4" x14ac:dyDescent="0.2">
      <c r="A813">
        <v>808</v>
      </c>
      <c r="B813" s="14">
        <f>'EstExp 12-20'!E74</f>
        <v>0</v>
      </c>
      <c r="C813" s="5">
        <f t="shared" si="10"/>
        <v>808</v>
      </c>
      <c r="D813" s="6"/>
    </row>
    <row r="814" spans="1:4" x14ac:dyDescent="0.2">
      <c r="A814">
        <v>809</v>
      </c>
      <c r="B814" s="14">
        <f>'EstExp 12-20'!E75</f>
        <v>0</v>
      </c>
      <c r="C814" s="5">
        <f t="shared" si="10"/>
        <v>809</v>
      </c>
      <c r="D814" s="6"/>
    </row>
    <row r="815" spans="1:4" x14ac:dyDescent="0.2">
      <c r="A815">
        <v>810</v>
      </c>
      <c r="B815" s="14">
        <f>'EstExp 12-20'!E76</f>
        <v>25322</v>
      </c>
      <c r="C815" s="5">
        <f t="shared" si="10"/>
        <v>-24512</v>
      </c>
      <c r="D815" s="6"/>
    </row>
    <row r="816" spans="1:4" x14ac:dyDescent="0.2">
      <c r="A816">
        <v>811</v>
      </c>
      <c r="B816" s="14">
        <f>'EstExp 12-20'!E77</f>
        <v>0</v>
      </c>
      <c r="C816" s="5">
        <f t="shared" si="10"/>
        <v>811</v>
      </c>
      <c r="D816" s="6"/>
    </row>
    <row r="817" spans="1:4" x14ac:dyDescent="0.2">
      <c r="A817">
        <v>812</v>
      </c>
      <c r="B817" s="14">
        <f>'EstExp 12-20'!E116</f>
        <v>147772</v>
      </c>
      <c r="C817" s="5">
        <f t="shared" si="10"/>
        <v>-146960</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90600</v>
      </c>
      <c r="C823" s="5">
        <f t="shared" si="10"/>
        <v>-89782</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0</v>
      </c>
      <c r="C830" s="5">
        <f t="shared" si="10"/>
        <v>825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0</v>
      </c>
      <c r="C835" s="5">
        <f t="shared" si="10"/>
        <v>830</v>
      </c>
      <c r="D835" s="6"/>
    </row>
    <row r="836" spans="1:4" x14ac:dyDescent="0.2">
      <c r="A836">
        <v>831</v>
      </c>
      <c r="B836" s="14">
        <f>'EstExp 12-20'!F14</f>
        <v>10000</v>
      </c>
      <c r="C836" s="5">
        <f t="shared" si="10"/>
        <v>-9169</v>
      </c>
      <c r="D836" s="6"/>
    </row>
    <row r="837" spans="1:4" x14ac:dyDescent="0.2">
      <c r="A837">
        <v>832</v>
      </c>
      <c r="B837" s="14">
        <f>'EstExp 12-20'!F15</f>
        <v>0</v>
      </c>
      <c r="C837" s="5">
        <f t="shared" si="10"/>
        <v>832</v>
      </c>
      <c r="D837" s="6"/>
    </row>
    <row r="838" spans="1:4" x14ac:dyDescent="0.2">
      <c r="A838">
        <v>833</v>
      </c>
      <c r="B838" s="14">
        <f>'EstExp 12-20'!F34</f>
        <v>111850</v>
      </c>
      <c r="C838" s="5">
        <f t="shared" si="10"/>
        <v>-111017</v>
      </c>
      <c r="D838" s="6"/>
    </row>
    <row r="839" spans="1:4" x14ac:dyDescent="0.2">
      <c r="A839">
        <v>834</v>
      </c>
      <c r="B839" s="14">
        <f>'EstExp 12-20'!F38</f>
        <v>0</v>
      </c>
      <c r="C839" s="5">
        <f t="shared" si="10"/>
        <v>834</v>
      </c>
      <c r="D839" s="6"/>
    </row>
    <row r="840" spans="1:4" x14ac:dyDescent="0.2">
      <c r="A840">
        <v>835</v>
      </c>
      <c r="B840" s="14">
        <f>'EstExp 12-20'!F39</f>
        <v>0</v>
      </c>
      <c r="C840" s="5">
        <f t="shared" ref="C840:C903" si="11">A840-B840</f>
        <v>835</v>
      </c>
      <c r="D840" s="6"/>
    </row>
    <row r="841" spans="1:4" x14ac:dyDescent="0.2">
      <c r="A841">
        <v>836</v>
      </c>
      <c r="B841" s="14">
        <f>'EstExp 12-20'!F40</f>
        <v>0</v>
      </c>
      <c r="C841" s="5">
        <f t="shared" si="11"/>
        <v>836</v>
      </c>
      <c r="D841" s="6"/>
    </row>
    <row r="842" spans="1:4" x14ac:dyDescent="0.2">
      <c r="A842">
        <v>837</v>
      </c>
      <c r="B842" s="14">
        <f>'EstExp 12-20'!F41</f>
        <v>0</v>
      </c>
      <c r="C842" s="5">
        <f t="shared" si="11"/>
        <v>837</v>
      </c>
      <c r="D842" s="6"/>
    </row>
    <row r="843" spans="1:4" x14ac:dyDescent="0.2">
      <c r="A843">
        <v>838</v>
      </c>
      <c r="B843" s="14">
        <f>'EstExp 12-20'!F42</f>
        <v>0</v>
      </c>
      <c r="C843" s="5">
        <f t="shared" si="11"/>
        <v>838</v>
      </c>
      <c r="D843" s="6"/>
    </row>
    <row r="844" spans="1:4" x14ac:dyDescent="0.2">
      <c r="A844">
        <v>839</v>
      </c>
      <c r="B844" s="14">
        <f>'EstExp 12-20'!F43</f>
        <v>0</v>
      </c>
      <c r="C844" s="5">
        <f t="shared" si="11"/>
        <v>839</v>
      </c>
      <c r="D844" s="6"/>
    </row>
    <row r="845" spans="1:4" x14ac:dyDescent="0.2">
      <c r="A845">
        <v>840</v>
      </c>
      <c r="B845" s="14">
        <f>'EstExp 12-20'!F44</f>
        <v>0</v>
      </c>
      <c r="C845" s="5">
        <f t="shared" si="11"/>
        <v>840</v>
      </c>
      <c r="D845" s="6"/>
    </row>
    <row r="846" spans="1:4" x14ac:dyDescent="0.2">
      <c r="A846">
        <v>841</v>
      </c>
      <c r="B846" s="14">
        <f>'EstExp 12-20'!F46</f>
        <v>20030</v>
      </c>
      <c r="C846" s="5">
        <f t="shared" si="11"/>
        <v>-19189</v>
      </c>
      <c r="D846" s="6"/>
    </row>
    <row r="847" spans="1:4" x14ac:dyDescent="0.2">
      <c r="A847">
        <v>842</v>
      </c>
      <c r="B847" s="14">
        <f>'EstExp 12-20'!F47</f>
        <v>2000</v>
      </c>
      <c r="C847" s="5">
        <f t="shared" si="11"/>
        <v>-1158</v>
      </c>
      <c r="D847" s="6"/>
    </row>
    <row r="848" spans="1:4" x14ac:dyDescent="0.2">
      <c r="A848">
        <v>843</v>
      </c>
      <c r="B848" s="14">
        <f>'EstExp 12-20'!F48</f>
        <v>2000</v>
      </c>
      <c r="C848" s="5">
        <f t="shared" si="11"/>
        <v>-1157</v>
      </c>
      <c r="D848" s="6"/>
    </row>
    <row r="849" spans="1:4" x14ac:dyDescent="0.2">
      <c r="A849">
        <v>844</v>
      </c>
      <c r="B849" s="14">
        <f>'EstExp 12-20'!F49</f>
        <v>24030</v>
      </c>
      <c r="C849" s="5">
        <f t="shared" si="11"/>
        <v>-23186</v>
      </c>
      <c r="D849" s="6"/>
    </row>
    <row r="850" spans="1:4" x14ac:dyDescent="0.2">
      <c r="A850">
        <v>845</v>
      </c>
      <c r="B850" s="14">
        <f>'EstExp 12-20'!F51</f>
        <v>5000</v>
      </c>
      <c r="C850" s="5">
        <f t="shared" si="11"/>
        <v>-4155</v>
      </c>
      <c r="D850" s="6"/>
    </row>
    <row r="851" spans="1:4" x14ac:dyDescent="0.2">
      <c r="A851">
        <v>846</v>
      </c>
      <c r="B851" s="14">
        <f>'EstExp 12-20'!F52</f>
        <v>1500</v>
      </c>
      <c r="C851" s="5">
        <f t="shared" si="11"/>
        <v>-654</v>
      </c>
      <c r="D851" s="6"/>
    </row>
    <row r="852" spans="1:4" x14ac:dyDescent="0.2">
      <c r="A852">
        <v>847</v>
      </c>
      <c r="B852" s="14">
        <f>'EstExp 12-20'!F55</f>
        <v>6500</v>
      </c>
      <c r="C852" s="5">
        <f t="shared" si="11"/>
        <v>-5653</v>
      </c>
      <c r="D852" s="6"/>
    </row>
    <row r="853" spans="1:4" x14ac:dyDescent="0.2">
      <c r="A853">
        <v>848</v>
      </c>
      <c r="B853" s="14">
        <f>'EstExp 12-20'!F57</f>
        <v>250</v>
      </c>
      <c r="C853" s="5">
        <f t="shared" si="11"/>
        <v>598</v>
      </c>
      <c r="D853" s="6"/>
    </row>
    <row r="854" spans="1:4" x14ac:dyDescent="0.2">
      <c r="A854">
        <v>849</v>
      </c>
      <c r="B854" s="14">
        <f>'EstExp 12-20'!F58</f>
        <v>0</v>
      </c>
      <c r="C854" s="5">
        <f t="shared" si="11"/>
        <v>849</v>
      </c>
      <c r="D854" s="6"/>
    </row>
    <row r="855" spans="1:4" x14ac:dyDescent="0.2">
      <c r="A855">
        <v>850</v>
      </c>
      <c r="B855" s="14">
        <f>'EstExp 12-20'!F59</f>
        <v>250</v>
      </c>
      <c r="C855" s="5">
        <f t="shared" si="11"/>
        <v>600</v>
      </c>
      <c r="D855" s="6"/>
    </row>
    <row r="856" spans="1:4" x14ac:dyDescent="0.2">
      <c r="A856">
        <v>851</v>
      </c>
      <c r="B856" s="14">
        <f>'EstExp 12-20'!F61</f>
        <v>0</v>
      </c>
      <c r="C856" s="5">
        <f t="shared" si="11"/>
        <v>851</v>
      </c>
      <c r="D856" s="6"/>
    </row>
    <row r="857" spans="1:4" x14ac:dyDescent="0.2">
      <c r="A857">
        <v>852</v>
      </c>
      <c r="B857" s="14">
        <f>'EstExp 12-20'!F62</f>
        <v>3000</v>
      </c>
      <c r="C857" s="5">
        <f t="shared" si="11"/>
        <v>-2148</v>
      </c>
      <c r="D857" s="6"/>
    </row>
    <row r="858" spans="1:4" x14ac:dyDescent="0.2">
      <c r="A858">
        <v>853</v>
      </c>
      <c r="B858" s="14">
        <f>'EstExp 12-20'!F63</f>
        <v>0</v>
      </c>
      <c r="C858" s="5">
        <f t="shared" si="11"/>
        <v>853</v>
      </c>
      <c r="D858" s="6"/>
    </row>
    <row r="859" spans="1:4" x14ac:dyDescent="0.2">
      <c r="A859">
        <v>854</v>
      </c>
      <c r="B859" s="14">
        <f>'EstExp 12-20'!F64</f>
        <v>0</v>
      </c>
      <c r="C859" s="5">
        <f t="shared" si="11"/>
        <v>854</v>
      </c>
      <c r="D859" s="6"/>
    </row>
    <row r="860" spans="1:4" x14ac:dyDescent="0.2">
      <c r="A860">
        <v>855</v>
      </c>
      <c r="B860" s="14">
        <f>'EstExp 12-20'!F65</f>
        <v>60050</v>
      </c>
      <c r="C860" s="5">
        <f t="shared" si="11"/>
        <v>-59195</v>
      </c>
      <c r="D860" s="6"/>
    </row>
    <row r="861" spans="1:4" x14ac:dyDescent="0.2">
      <c r="A861">
        <v>856</v>
      </c>
      <c r="B861" s="14">
        <f>'EstExp 12-20'!F66</f>
        <v>0</v>
      </c>
      <c r="C861" s="5">
        <f t="shared" si="11"/>
        <v>856</v>
      </c>
      <c r="D861" s="6"/>
    </row>
    <row r="862" spans="1:4" x14ac:dyDescent="0.2">
      <c r="A862" s="3">
        <v>857</v>
      </c>
      <c r="D862" s="7"/>
    </row>
    <row r="863" spans="1:4" x14ac:dyDescent="0.2">
      <c r="A863">
        <v>858</v>
      </c>
      <c r="B863" s="14">
        <f>'EstExp 12-20'!F67</f>
        <v>63050</v>
      </c>
      <c r="C863" s="5">
        <f t="shared" si="11"/>
        <v>-62192</v>
      </c>
      <c r="D863" s="6"/>
    </row>
    <row r="864" spans="1:4" x14ac:dyDescent="0.2">
      <c r="A864">
        <v>859</v>
      </c>
      <c r="B864" s="14">
        <f>'EstExp 12-20'!F69</f>
        <v>0</v>
      </c>
      <c r="C864" s="5">
        <f t="shared" si="11"/>
        <v>859</v>
      </c>
      <c r="D864" s="6"/>
    </row>
    <row r="865" spans="1:4" x14ac:dyDescent="0.2">
      <c r="A865">
        <v>860</v>
      </c>
      <c r="B865" s="14">
        <f>'EstExp 12-20'!F70</f>
        <v>0</v>
      </c>
      <c r="C865" s="5">
        <f t="shared" si="11"/>
        <v>860</v>
      </c>
      <c r="D865" s="6"/>
    </row>
    <row r="866" spans="1:4" x14ac:dyDescent="0.2">
      <c r="A866">
        <v>861</v>
      </c>
      <c r="B866" s="14">
        <f>'EstExp 12-20'!F71</f>
        <v>0</v>
      </c>
      <c r="C866" s="5">
        <f t="shared" si="11"/>
        <v>861</v>
      </c>
      <c r="D866" s="6"/>
    </row>
    <row r="867" spans="1:4" x14ac:dyDescent="0.2">
      <c r="A867">
        <v>862</v>
      </c>
      <c r="B867" s="14">
        <f>'EstExp 12-20'!F72</f>
        <v>0</v>
      </c>
      <c r="C867" s="5">
        <f t="shared" si="11"/>
        <v>862</v>
      </c>
      <c r="D867" s="6"/>
    </row>
    <row r="868" spans="1:4" x14ac:dyDescent="0.2">
      <c r="A868" s="3">
        <v>863</v>
      </c>
      <c r="D868" s="7"/>
    </row>
    <row r="869" spans="1:4" x14ac:dyDescent="0.2">
      <c r="A869">
        <v>864</v>
      </c>
      <c r="B869" s="14">
        <f>'EstExp 12-20'!F73</f>
        <v>0</v>
      </c>
      <c r="C869" s="5">
        <f t="shared" si="11"/>
        <v>864</v>
      </c>
      <c r="D869" s="6"/>
    </row>
    <row r="870" spans="1:4" x14ac:dyDescent="0.2">
      <c r="A870" s="3">
        <v>865</v>
      </c>
      <c r="D870" s="7"/>
    </row>
    <row r="871" spans="1:4" x14ac:dyDescent="0.2">
      <c r="A871">
        <v>866</v>
      </c>
      <c r="B871" s="14">
        <f>'EstExp 12-20'!F74</f>
        <v>0</v>
      </c>
      <c r="C871" s="5">
        <f t="shared" si="11"/>
        <v>866</v>
      </c>
      <c r="D871" s="6"/>
    </row>
    <row r="872" spans="1:4" x14ac:dyDescent="0.2">
      <c r="A872">
        <v>867</v>
      </c>
      <c r="B872" s="14">
        <f>'EstExp 12-20'!F75</f>
        <v>0</v>
      </c>
      <c r="C872" s="5">
        <f t="shared" si="11"/>
        <v>867</v>
      </c>
      <c r="D872" s="6"/>
    </row>
    <row r="873" spans="1:4" x14ac:dyDescent="0.2">
      <c r="A873">
        <v>868</v>
      </c>
      <c r="B873" s="14">
        <f>'EstExp 12-20'!F76</f>
        <v>93830</v>
      </c>
      <c r="C873" s="5">
        <f t="shared" si="11"/>
        <v>-92962</v>
      </c>
      <c r="D873" s="6"/>
    </row>
    <row r="874" spans="1:4" x14ac:dyDescent="0.2">
      <c r="A874">
        <v>869</v>
      </c>
      <c r="B874" s="14">
        <f>'EstExp 12-20'!F77</f>
        <v>1000</v>
      </c>
      <c r="C874" s="5">
        <f t="shared" si="11"/>
        <v>-131</v>
      </c>
      <c r="D874" s="6"/>
    </row>
    <row r="875" spans="1:4" x14ac:dyDescent="0.2">
      <c r="A875">
        <v>870</v>
      </c>
      <c r="B875" s="14">
        <f>'EstExp 12-20'!F116</f>
        <v>206680</v>
      </c>
      <c r="C875" s="5">
        <f t="shared" si="11"/>
        <v>-205810</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14988</v>
      </c>
      <c r="C881" s="5">
        <f t="shared" si="11"/>
        <v>-14112</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0</v>
      </c>
      <c r="C893" s="5">
        <f t="shared" si="11"/>
        <v>888</v>
      </c>
      <c r="D893" s="6"/>
    </row>
    <row r="894" spans="1:4" x14ac:dyDescent="0.2">
      <c r="A894">
        <v>889</v>
      </c>
      <c r="B894" s="14">
        <f>'EstExp 12-20'!G14</f>
        <v>0</v>
      </c>
      <c r="C894" s="5">
        <f t="shared" si="11"/>
        <v>889</v>
      </c>
      <c r="D894" s="6"/>
    </row>
    <row r="895" spans="1:4" x14ac:dyDescent="0.2">
      <c r="A895">
        <v>890</v>
      </c>
      <c r="B895" s="14">
        <f>'EstExp 12-20'!G15</f>
        <v>0</v>
      </c>
      <c r="C895" s="5">
        <f t="shared" si="11"/>
        <v>890</v>
      </c>
      <c r="D895" s="6"/>
    </row>
    <row r="896" spans="1:4" x14ac:dyDescent="0.2">
      <c r="A896">
        <v>891</v>
      </c>
      <c r="B896" s="14">
        <f>'EstExp 12-20'!G34</f>
        <v>14988</v>
      </c>
      <c r="C896" s="5">
        <f t="shared" si="11"/>
        <v>-14097</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0</v>
      </c>
      <c r="C902" s="5">
        <f t="shared" si="11"/>
        <v>897</v>
      </c>
      <c r="D902" s="6"/>
    </row>
    <row r="903" spans="1:4" x14ac:dyDescent="0.2">
      <c r="A903">
        <v>898</v>
      </c>
      <c r="B903" s="14">
        <f>'EstExp 12-20'!G44</f>
        <v>0</v>
      </c>
      <c r="C903" s="5">
        <f t="shared" si="11"/>
        <v>898</v>
      </c>
      <c r="D903" s="6"/>
    </row>
    <row r="904" spans="1:4" x14ac:dyDescent="0.2">
      <c r="A904">
        <v>899</v>
      </c>
      <c r="B904" s="14">
        <f>'EstExp 12-20'!G46</f>
        <v>0</v>
      </c>
      <c r="C904" s="5">
        <f t="shared" ref="C904:C967" si="12">A904-B904</f>
        <v>899</v>
      </c>
      <c r="D904" s="6"/>
    </row>
    <row r="905" spans="1:4" x14ac:dyDescent="0.2">
      <c r="A905">
        <v>900</v>
      </c>
      <c r="B905" s="14">
        <f>'EstExp 12-20'!G47</f>
        <v>0</v>
      </c>
      <c r="C905" s="5">
        <f t="shared" si="12"/>
        <v>900</v>
      </c>
      <c r="D905" s="6"/>
    </row>
    <row r="906" spans="1:4" x14ac:dyDescent="0.2">
      <c r="A906">
        <v>901</v>
      </c>
      <c r="B906" s="14">
        <f>'EstExp 12-20'!G48</f>
        <v>0</v>
      </c>
      <c r="C906" s="5">
        <f t="shared" si="12"/>
        <v>901</v>
      </c>
      <c r="D906" s="6"/>
    </row>
    <row r="907" spans="1:4" x14ac:dyDescent="0.2">
      <c r="A907">
        <v>902</v>
      </c>
      <c r="B907" s="14">
        <f>'EstExp 12-20'!G49</f>
        <v>0</v>
      </c>
      <c r="C907" s="5">
        <f t="shared" si="12"/>
        <v>902</v>
      </c>
      <c r="D907" s="6"/>
    </row>
    <row r="908" spans="1:4" x14ac:dyDescent="0.2">
      <c r="A908">
        <v>903</v>
      </c>
      <c r="B908" s="14">
        <f>'EstExp 12-20'!G51</f>
        <v>0</v>
      </c>
      <c r="C908" s="5">
        <f t="shared" si="12"/>
        <v>903</v>
      </c>
      <c r="D908" s="6"/>
    </row>
    <row r="909" spans="1:4" x14ac:dyDescent="0.2">
      <c r="A909">
        <v>904</v>
      </c>
      <c r="B909" s="14">
        <f>'EstExp 12-20'!G52</f>
        <v>1000</v>
      </c>
      <c r="C909" s="5">
        <f t="shared" si="12"/>
        <v>-96</v>
      </c>
      <c r="D909" s="6"/>
    </row>
    <row r="910" spans="1:4" x14ac:dyDescent="0.2">
      <c r="A910">
        <v>905</v>
      </c>
      <c r="B910" s="14">
        <f>'EstExp 12-20'!G55</f>
        <v>1000</v>
      </c>
      <c r="C910" s="5">
        <f t="shared" si="12"/>
        <v>-95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0</v>
      </c>
      <c r="C918" s="5">
        <f t="shared" si="12"/>
        <v>913</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0</v>
      </c>
      <c r="C921" s="5">
        <f t="shared" si="12"/>
        <v>916</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0</v>
      </c>
      <c r="C927" s="5">
        <f t="shared" si="12"/>
        <v>922</v>
      </c>
      <c r="D927" s="6"/>
    </row>
    <row r="928" spans="1:4" x14ac:dyDescent="0.2">
      <c r="A928" s="3">
        <v>923</v>
      </c>
      <c r="D928" s="7"/>
    </row>
    <row r="929" spans="1:4" x14ac:dyDescent="0.2">
      <c r="A929">
        <v>924</v>
      </c>
      <c r="B929" s="14">
        <f>'EstExp 12-20'!G74</f>
        <v>0</v>
      </c>
      <c r="C929" s="5">
        <f t="shared" si="12"/>
        <v>924</v>
      </c>
      <c r="D929" s="6"/>
    </row>
    <row r="930" spans="1:4" x14ac:dyDescent="0.2">
      <c r="A930">
        <v>925</v>
      </c>
      <c r="B930" s="14">
        <f>'EstExp 12-20'!G75</f>
        <v>0</v>
      </c>
      <c r="C930" s="5">
        <f t="shared" si="12"/>
        <v>925</v>
      </c>
      <c r="D930" s="6"/>
    </row>
    <row r="931" spans="1:4" x14ac:dyDescent="0.2">
      <c r="A931">
        <v>926</v>
      </c>
      <c r="B931" s="14">
        <f>'EstExp 12-20'!G76</f>
        <v>1000</v>
      </c>
      <c r="C931" s="5">
        <f t="shared" si="12"/>
        <v>-74</v>
      </c>
      <c r="D931" s="6"/>
    </row>
    <row r="932" spans="1:4" x14ac:dyDescent="0.2">
      <c r="A932">
        <v>927</v>
      </c>
      <c r="B932" s="14">
        <f>'EstExp 12-20'!G77</f>
        <v>0</v>
      </c>
      <c r="C932" s="5">
        <f t="shared" si="12"/>
        <v>927</v>
      </c>
      <c r="D932" s="6"/>
    </row>
    <row r="933" spans="1:4" x14ac:dyDescent="0.2">
      <c r="A933">
        <v>928</v>
      </c>
      <c r="B933" s="14">
        <f>'EstExp 12-20'!G116</f>
        <v>15988</v>
      </c>
      <c r="C933" s="5">
        <f t="shared" si="12"/>
        <v>-15060</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0</v>
      </c>
      <c r="C939" s="5">
        <f t="shared" si="12"/>
        <v>934</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3000</v>
      </c>
      <c r="C952" s="5">
        <f t="shared" si="12"/>
        <v>-2053</v>
      </c>
      <c r="D952" s="6"/>
    </row>
    <row r="953" spans="1:4" x14ac:dyDescent="0.2">
      <c r="A953">
        <v>948</v>
      </c>
      <c r="B953" s="14">
        <f>'EstExp 12-20'!H15</f>
        <v>0</v>
      </c>
      <c r="C953" s="5">
        <f t="shared" si="12"/>
        <v>948</v>
      </c>
      <c r="D953" s="6"/>
    </row>
    <row r="954" spans="1:4" x14ac:dyDescent="0.2">
      <c r="A954">
        <v>949</v>
      </c>
      <c r="B954" s="14">
        <f>'EstExp 12-20'!H34</f>
        <v>3000</v>
      </c>
      <c r="C954" s="5">
        <f t="shared" si="12"/>
        <v>-2051</v>
      </c>
      <c r="D954" s="6"/>
    </row>
    <row r="955" spans="1:4" x14ac:dyDescent="0.2">
      <c r="A955">
        <v>950</v>
      </c>
      <c r="B955" s="14">
        <f>'EstExp 12-20'!H38</f>
        <v>0</v>
      </c>
      <c r="C955" s="5">
        <f t="shared" si="12"/>
        <v>950</v>
      </c>
      <c r="D955" s="6"/>
    </row>
    <row r="956" spans="1:4" x14ac:dyDescent="0.2">
      <c r="A956">
        <v>951</v>
      </c>
      <c r="B956" s="14">
        <f>'EstExp 12-20'!H39</f>
        <v>0</v>
      </c>
      <c r="C956" s="5">
        <f t="shared" si="12"/>
        <v>951</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0</v>
      </c>
      <c r="C960" s="5">
        <f t="shared" si="12"/>
        <v>955</v>
      </c>
      <c r="D960" s="6"/>
    </row>
    <row r="961" spans="1:4" x14ac:dyDescent="0.2">
      <c r="A961">
        <v>956</v>
      </c>
      <c r="B961" s="14">
        <f>'EstExp 12-20'!H44</f>
        <v>0</v>
      </c>
      <c r="C961" s="5">
        <f t="shared" si="12"/>
        <v>956</v>
      </c>
      <c r="D961" s="6"/>
    </row>
    <row r="962" spans="1:4" x14ac:dyDescent="0.2">
      <c r="A962">
        <v>957</v>
      </c>
      <c r="B962" s="14">
        <f>'EstExp 12-20'!H46</f>
        <v>0</v>
      </c>
      <c r="C962" s="5">
        <f t="shared" si="12"/>
        <v>957</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0</v>
      </c>
      <c r="C965" s="5">
        <f t="shared" si="12"/>
        <v>960</v>
      </c>
      <c r="D965" s="6"/>
    </row>
    <row r="966" spans="1:4" x14ac:dyDescent="0.2">
      <c r="A966">
        <v>961</v>
      </c>
      <c r="B966" s="14">
        <f>'EstExp 12-20'!H51</f>
        <v>6000</v>
      </c>
      <c r="C966" s="5">
        <f t="shared" si="12"/>
        <v>-5039</v>
      </c>
      <c r="D966" s="6"/>
    </row>
    <row r="967" spans="1:4" x14ac:dyDescent="0.2">
      <c r="A967">
        <v>962</v>
      </c>
      <c r="B967" s="14">
        <f>'EstExp 12-20'!H52</f>
        <v>250</v>
      </c>
      <c r="C967" s="5">
        <f t="shared" si="12"/>
        <v>712</v>
      </c>
      <c r="D967" s="6"/>
    </row>
    <row r="968" spans="1:4" x14ac:dyDescent="0.2">
      <c r="A968">
        <v>963</v>
      </c>
      <c r="B968" s="14">
        <f>'EstExp 12-20'!H55</f>
        <v>6250</v>
      </c>
      <c r="C968" s="5">
        <f t="shared" ref="C968:C998" si="13">A968-B968</f>
        <v>-5287</v>
      </c>
      <c r="D968" s="6"/>
    </row>
    <row r="969" spans="1:4" x14ac:dyDescent="0.2">
      <c r="A969">
        <v>964</v>
      </c>
      <c r="B969" s="14">
        <f>'EstExp 12-20'!H57</f>
        <v>250</v>
      </c>
      <c r="C969" s="5">
        <f t="shared" si="13"/>
        <v>714</v>
      </c>
      <c r="D969" s="6"/>
    </row>
    <row r="970" spans="1:4" x14ac:dyDescent="0.2">
      <c r="A970">
        <v>965</v>
      </c>
      <c r="B970" s="14">
        <f>'EstExp 12-20'!H58</f>
        <v>0</v>
      </c>
      <c r="C970" s="5">
        <f t="shared" si="13"/>
        <v>965</v>
      </c>
      <c r="D970" s="6"/>
    </row>
    <row r="971" spans="1:4" x14ac:dyDescent="0.2">
      <c r="A971">
        <v>966</v>
      </c>
      <c r="B971" s="14">
        <f>'EstExp 12-20'!H59</f>
        <v>250</v>
      </c>
      <c r="C971" s="5">
        <f t="shared" si="13"/>
        <v>716</v>
      </c>
      <c r="D971" s="6"/>
    </row>
    <row r="972" spans="1:4" x14ac:dyDescent="0.2">
      <c r="A972">
        <v>967</v>
      </c>
      <c r="B972" s="14">
        <f>'EstExp 12-20'!H61</f>
        <v>0</v>
      </c>
      <c r="C972" s="5">
        <f t="shared" si="13"/>
        <v>967</v>
      </c>
      <c r="D972" s="6"/>
    </row>
    <row r="973" spans="1:4" x14ac:dyDescent="0.2">
      <c r="A973">
        <v>968</v>
      </c>
      <c r="B973" s="14">
        <f>'EstExp 12-20'!H62</f>
        <v>50</v>
      </c>
      <c r="C973" s="5">
        <f t="shared" si="13"/>
        <v>918</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50</v>
      </c>
      <c r="C979" s="5">
        <f t="shared" si="13"/>
        <v>924</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0</v>
      </c>
      <c r="C988" s="5">
        <f t="shared" si="13"/>
        <v>983</v>
      </c>
      <c r="D988" s="6"/>
    </row>
    <row r="989" spans="1:4" x14ac:dyDescent="0.2">
      <c r="A989">
        <v>984</v>
      </c>
      <c r="B989" s="14">
        <f>'EstExp 12-20'!H76</f>
        <v>6550</v>
      </c>
      <c r="C989" s="5">
        <f t="shared" si="13"/>
        <v>-5566</v>
      </c>
      <c r="D989" s="6"/>
    </row>
    <row r="990" spans="1:4" x14ac:dyDescent="0.2">
      <c r="A990">
        <v>985</v>
      </c>
      <c r="B990" s="14">
        <f>'EstExp 12-20'!H77</f>
        <v>0</v>
      </c>
      <c r="C990" s="5">
        <f t="shared" si="13"/>
        <v>985</v>
      </c>
      <c r="D990" s="6"/>
    </row>
    <row r="991" spans="1:4" x14ac:dyDescent="0.2">
      <c r="A991">
        <v>986</v>
      </c>
      <c r="B991" s="15">
        <f>'EstExp 12-20'!H104</f>
        <v>254825</v>
      </c>
      <c r="C991" s="5">
        <f t="shared" si="13"/>
        <v>-253839</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327</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264375</v>
      </c>
      <c r="C998" s="5">
        <f t="shared" si="13"/>
        <v>-263382</v>
      </c>
      <c r="D998" s="6"/>
    </row>
    <row r="999" spans="1:4" x14ac:dyDescent="0.2">
      <c r="A999" s="3">
        <v>994</v>
      </c>
      <c r="D999" s="7"/>
    </row>
    <row r="1000" spans="1:4" x14ac:dyDescent="0.2">
      <c r="A1000" s="3">
        <v>995</v>
      </c>
      <c r="D1000" s="6" t="s">
        <v>327</v>
      </c>
    </row>
    <row r="1001" spans="1:4" x14ac:dyDescent="0.2">
      <c r="A1001" s="3">
        <v>996</v>
      </c>
      <c r="D1001" s="6" t="s">
        <v>327</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327</v>
      </c>
    </row>
    <row r="1008" spans="1:4" x14ac:dyDescent="0.2">
      <c r="A1008" s="3">
        <v>1003</v>
      </c>
      <c r="D1008" s="6" t="s">
        <v>327</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327</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327</v>
      </c>
    </row>
    <row r="1019" spans="1:4" x14ac:dyDescent="0.2">
      <c r="A1019" s="3">
        <v>1014</v>
      </c>
      <c r="D1019" s="6" t="s">
        <v>327</v>
      </c>
    </row>
    <row r="1020" spans="1:4" x14ac:dyDescent="0.2">
      <c r="A1020" s="3">
        <v>1015</v>
      </c>
      <c r="D1020" s="6" t="s">
        <v>327</v>
      </c>
    </row>
    <row r="1021" spans="1:4" x14ac:dyDescent="0.2">
      <c r="A1021" s="3">
        <v>1016</v>
      </c>
      <c r="D1021" s="6" t="s">
        <v>327</v>
      </c>
    </row>
    <row r="1022" spans="1:4" x14ac:dyDescent="0.2">
      <c r="A1022" s="3">
        <v>1017</v>
      </c>
      <c r="D1022" s="6" t="s">
        <v>327</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327</v>
      </c>
    </row>
    <row r="1031" spans="1:4" x14ac:dyDescent="0.2">
      <c r="A1031" s="3">
        <v>1026</v>
      </c>
      <c r="D1031" s="6" t="s">
        <v>327</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1044289</v>
      </c>
      <c r="C1037" s="5">
        <f t="shared" ref="C1037:C1095" si="14">A1037-B1037</f>
        <v>-1043257</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0</v>
      </c>
      <c r="C1044" s="5">
        <f t="shared" si="14"/>
        <v>1039</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0</v>
      </c>
      <c r="C1048" s="5">
        <f t="shared" si="14"/>
        <v>1043</v>
      </c>
      <c r="D1048" s="6"/>
    </row>
    <row r="1049" spans="1:4" x14ac:dyDescent="0.2">
      <c r="A1049">
        <v>1044</v>
      </c>
      <c r="B1049" s="14">
        <f>'EstExp 12-20'!K13</f>
        <v>0</v>
      </c>
      <c r="C1049" s="5">
        <f t="shared" si="14"/>
        <v>1044</v>
      </c>
      <c r="D1049" s="6"/>
    </row>
    <row r="1050" spans="1:4" x14ac:dyDescent="0.2">
      <c r="A1050">
        <v>1045</v>
      </c>
      <c r="B1050" s="14">
        <f>'EstExp 12-20'!K14</f>
        <v>63775</v>
      </c>
      <c r="C1050" s="5">
        <f t="shared" si="14"/>
        <v>-62730</v>
      </c>
      <c r="D1050" s="6"/>
    </row>
    <row r="1051" spans="1:4" x14ac:dyDescent="0.2">
      <c r="A1051">
        <v>1046</v>
      </c>
      <c r="B1051" s="14">
        <f>'EstExp 12-20'!K15</f>
        <v>0</v>
      </c>
      <c r="C1051" s="5">
        <f t="shared" si="14"/>
        <v>1046</v>
      </c>
      <c r="D1051" s="6"/>
    </row>
    <row r="1052" spans="1:4" x14ac:dyDescent="0.2">
      <c r="A1052">
        <v>1047</v>
      </c>
      <c r="B1052" s="14">
        <f>'EstExp 12-20'!K34</f>
        <v>1289404</v>
      </c>
      <c r="C1052" s="5">
        <f t="shared" si="14"/>
        <v>-1288357</v>
      </c>
      <c r="D1052" s="6"/>
    </row>
    <row r="1053" spans="1:4" x14ac:dyDescent="0.2">
      <c r="A1053">
        <v>1048</v>
      </c>
      <c r="B1053" s="14">
        <f>'EstExp 12-20'!K38</f>
        <v>0</v>
      </c>
      <c r="C1053" s="5">
        <f t="shared" si="14"/>
        <v>1048</v>
      </c>
      <c r="D1053" s="6"/>
    </row>
    <row r="1054" spans="1:4" x14ac:dyDescent="0.2">
      <c r="A1054">
        <v>1049</v>
      </c>
      <c r="B1054" s="14">
        <f>'EstExp 12-20'!K39</f>
        <v>0</v>
      </c>
      <c r="C1054" s="5">
        <f t="shared" si="14"/>
        <v>1049</v>
      </c>
      <c r="D1054" s="6"/>
    </row>
    <row r="1055" spans="1:4" x14ac:dyDescent="0.2">
      <c r="A1055">
        <v>1050</v>
      </c>
      <c r="B1055" s="14">
        <f>'EstExp 12-20'!K40</f>
        <v>700</v>
      </c>
      <c r="C1055" s="5">
        <f t="shared" si="14"/>
        <v>350</v>
      </c>
      <c r="D1055" s="6"/>
    </row>
    <row r="1056" spans="1:4" x14ac:dyDescent="0.2">
      <c r="A1056">
        <v>1051</v>
      </c>
      <c r="B1056" s="14">
        <f>'EstExp 12-20'!K41</f>
        <v>0</v>
      </c>
      <c r="C1056" s="5">
        <f t="shared" si="14"/>
        <v>1051</v>
      </c>
      <c r="D1056" s="6"/>
    </row>
    <row r="1057" spans="1:4" x14ac:dyDescent="0.2">
      <c r="A1057">
        <v>1052</v>
      </c>
      <c r="B1057" s="14">
        <f>'EstExp 12-20'!K42</f>
        <v>0</v>
      </c>
      <c r="C1057" s="5">
        <f t="shared" si="14"/>
        <v>1052</v>
      </c>
      <c r="D1057" s="6"/>
    </row>
    <row r="1058" spans="1:4" x14ac:dyDescent="0.2">
      <c r="A1058">
        <v>1053</v>
      </c>
      <c r="B1058" s="14">
        <f>'EstExp 12-20'!K43</f>
        <v>0</v>
      </c>
      <c r="C1058" s="5">
        <f t="shared" si="14"/>
        <v>1053</v>
      </c>
      <c r="D1058" s="6"/>
    </row>
    <row r="1059" spans="1:4" x14ac:dyDescent="0.2">
      <c r="A1059">
        <v>1054</v>
      </c>
      <c r="B1059" s="14">
        <f>'EstExp 12-20'!K44</f>
        <v>700</v>
      </c>
      <c r="C1059" s="5">
        <f t="shared" si="14"/>
        <v>354</v>
      </c>
      <c r="D1059" s="6"/>
    </row>
    <row r="1060" spans="1:4" x14ac:dyDescent="0.2">
      <c r="A1060">
        <v>1055</v>
      </c>
      <c r="B1060" s="14">
        <f>'EstExp 12-20'!K46</f>
        <v>25602</v>
      </c>
      <c r="C1060" s="5">
        <f t="shared" si="14"/>
        <v>-24547</v>
      </c>
      <c r="D1060" s="6"/>
    </row>
    <row r="1061" spans="1:4" x14ac:dyDescent="0.2">
      <c r="A1061">
        <v>1056</v>
      </c>
      <c r="B1061" s="14">
        <f>'EstExp 12-20'!K47</f>
        <v>2000</v>
      </c>
      <c r="C1061" s="5">
        <f t="shared" si="14"/>
        <v>-944</v>
      </c>
      <c r="D1061" s="6"/>
    </row>
    <row r="1062" spans="1:4" x14ac:dyDescent="0.2">
      <c r="A1062">
        <v>1057</v>
      </c>
      <c r="B1062" s="14">
        <f>'EstExp 12-20'!K48</f>
        <v>2000</v>
      </c>
      <c r="C1062" s="5">
        <f t="shared" si="14"/>
        <v>-943</v>
      </c>
      <c r="D1062" s="6"/>
    </row>
    <row r="1063" spans="1:4" x14ac:dyDescent="0.2">
      <c r="A1063">
        <v>1058</v>
      </c>
      <c r="B1063" s="14">
        <f>'EstExp 12-20'!K49</f>
        <v>29602</v>
      </c>
      <c r="C1063" s="5">
        <f t="shared" si="14"/>
        <v>-28544</v>
      </c>
      <c r="D1063" s="6"/>
    </row>
    <row r="1064" spans="1:4" x14ac:dyDescent="0.2">
      <c r="A1064">
        <v>1059</v>
      </c>
      <c r="B1064" s="14">
        <f>'EstExp 12-20'!K51</f>
        <v>27700</v>
      </c>
      <c r="C1064" s="5">
        <f t="shared" si="14"/>
        <v>-26641</v>
      </c>
      <c r="D1064" s="6"/>
    </row>
    <row r="1065" spans="1:4" x14ac:dyDescent="0.2">
      <c r="A1065">
        <v>1060</v>
      </c>
      <c r="B1065" s="14">
        <f>'EstExp 12-20'!K52</f>
        <v>53506</v>
      </c>
      <c r="C1065" s="5">
        <f t="shared" si="14"/>
        <v>-52446</v>
      </c>
      <c r="D1065" s="6"/>
    </row>
    <row r="1066" spans="1:4" x14ac:dyDescent="0.2">
      <c r="A1066">
        <v>1061</v>
      </c>
      <c r="B1066" s="14">
        <f>'EstExp 12-20'!K55</f>
        <v>81206</v>
      </c>
      <c r="C1066" s="5">
        <f t="shared" si="14"/>
        <v>-80145</v>
      </c>
      <c r="D1066" s="6"/>
    </row>
    <row r="1067" spans="1:4" x14ac:dyDescent="0.2">
      <c r="A1067">
        <v>1062</v>
      </c>
      <c r="B1067" s="14">
        <f>'EstExp 12-20'!K57</f>
        <v>67820</v>
      </c>
      <c r="C1067" s="5">
        <f t="shared" si="14"/>
        <v>-66758</v>
      </c>
      <c r="D1067" s="6"/>
    </row>
    <row r="1068" spans="1:4" x14ac:dyDescent="0.2">
      <c r="A1068">
        <v>1063</v>
      </c>
      <c r="B1068" s="14">
        <f>'EstExp 12-20'!K58</f>
        <v>0</v>
      </c>
      <c r="C1068" s="5">
        <f t="shared" si="14"/>
        <v>1063</v>
      </c>
      <c r="D1068" s="6"/>
    </row>
    <row r="1069" spans="1:4" x14ac:dyDescent="0.2">
      <c r="A1069">
        <v>1064</v>
      </c>
      <c r="B1069" s="14">
        <f>'EstExp 12-20'!K59</f>
        <v>67820</v>
      </c>
      <c r="C1069" s="5">
        <f t="shared" si="14"/>
        <v>-66756</v>
      </c>
      <c r="D1069" s="6"/>
    </row>
    <row r="1070" spans="1:4" x14ac:dyDescent="0.2">
      <c r="A1070">
        <v>1065</v>
      </c>
      <c r="B1070" s="14">
        <f>'EstExp 12-20'!K61</f>
        <v>0</v>
      </c>
      <c r="C1070" s="5">
        <f t="shared" si="14"/>
        <v>1065</v>
      </c>
      <c r="D1070" s="6"/>
    </row>
    <row r="1071" spans="1:4" x14ac:dyDescent="0.2">
      <c r="A1071">
        <v>1066</v>
      </c>
      <c r="B1071" s="14">
        <f>'EstExp 12-20'!K62</f>
        <v>44900</v>
      </c>
      <c r="C1071" s="5">
        <f t="shared" si="14"/>
        <v>-43834</v>
      </c>
      <c r="D1071" s="6"/>
    </row>
    <row r="1072" spans="1:4" x14ac:dyDescent="0.2">
      <c r="A1072">
        <v>1067</v>
      </c>
      <c r="B1072" s="14">
        <f>'EstExp 12-20'!K63</f>
        <v>0</v>
      </c>
      <c r="C1072" s="5">
        <f t="shared" si="14"/>
        <v>1067</v>
      </c>
      <c r="D1072" s="6"/>
    </row>
    <row r="1073" spans="1:4" x14ac:dyDescent="0.2">
      <c r="A1073">
        <v>1068</v>
      </c>
      <c r="B1073" s="14">
        <f>'EstExp 12-20'!K64</f>
        <v>0</v>
      </c>
      <c r="C1073" s="5">
        <f t="shared" si="14"/>
        <v>1068</v>
      </c>
      <c r="D1073" s="6"/>
    </row>
    <row r="1074" spans="1:4" x14ac:dyDescent="0.2">
      <c r="A1074">
        <v>1069</v>
      </c>
      <c r="B1074" s="14">
        <f>'EstExp 12-20'!K65</f>
        <v>103868</v>
      </c>
      <c r="C1074" s="5">
        <f t="shared" si="14"/>
        <v>-102799</v>
      </c>
      <c r="D1074" s="6"/>
    </row>
    <row r="1075" spans="1:4" x14ac:dyDescent="0.2">
      <c r="A1075">
        <v>1070</v>
      </c>
      <c r="B1075" s="14">
        <f>'EstExp 12-20'!K66</f>
        <v>0</v>
      </c>
      <c r="C1075" s="5">
        <f t="shared" si="14"/>
        <v>1070</v>
      </c>
      <c r="D1075" s="6"/>
    </row>
    <row r="1076" spans="1:4" x14ac:dyDescent="0.2">
      <c r="A1076" s="3">
        <v>1071</v>
      </c>
      <c r="D1076" s="7"/>
    </row>
    <row r="1077" spans="1:4" x14ac:dyDescent="0.2">
      <c r="A1077">
        <v>1072</v>
      </c>
      <c r="B1077" s="14">
        <f>'EstExp 12-20'!K67</f>
        <v>148768</v>
      </c>
      <c r="C1077" s="5">
        <f t="shared" si="14"/>
        <v>-147696</v>
      </c>
      <c r="D1077" s="6"/>
    </row>
    <row r="1078" spans="1:4" x14ac:dyDescent="0.2">
      <c r="A1078">
        <v>1073</v>
      </c>
      <c r="B1078" s="14">
        <f>'EstExp 12-20'!K69</f>
        <v>0</v>
      </c>
      <c r="C1078" s="5">
        <f t="shared" si="14"/>
        <v>1073</v>
      </c>
      <c r="D1078" s="6"/>
    </row>
    <row r="1079" spans="1:4" x14ac:dyDescent="0.2">
      <c r="A1079">
        <v>1074</v>
      </c>
      <c r="B1079" s="14">
        <f>'EstExp 12-20'!K70</f>
        <v>0</v>
      </c>
      <c r="C1079" s="5">
        <f t="shared" si="14"/>
        <v>1074</v>
      </c>
      <c r="D1079" s="6"/>
    </row>
    <row r="1080" spans="1:4" x14ac:dyDescent="0.2">
      <c r="A1080">
        <v>1075</v>
      </c>
      <c r="B1080" s="14">
        <f>'EstExp 12-20'!K71</f>
        <v>0</v>
      </c>
      <c r="C1080" s="5">
        <f t="shared" si="14"/>
        <v>1075</v>
      </c>
      <c r="D1080" s="6"/>
    </row>
    <row r="1081" spans="1:4" x14ac:dyDescent="0.2">
      <c r="A1081">
        <v>1076</v>
      </c>
      <c r="B1081" s="14">
        <f>'EstExp 12-20'!K72</f>
        <v>0</v>
      </c>
      <c r="C1081" s="5">
        <f t="shared" si="14"/>
        <v>1076</v>
      </c>
      <c r="D1081" s="6"/>
    </row>
    <row r="1082" spans="1:4" x14ac:dyDescent="0.2">
      <c r="A1082" s="3">
        <v>1077</v>
      </c>
      <c r="D1082" s="7"/>
    </row>
    <row r="1083" spans="1:4" x14ac:dyDescent="0.2">
      <c r="A1083">
        <v>1078</v>
      </c>
      <c r="B1083" s="14">
        <f>'EstExp 12-20'!K73</f>
        <v>0</v>
      </c>
      <c r="C1083" s="5">
        <f t="shared" si="14"/>
        <v>1078</v>
      </c>
      <c r="D1083" s="6"/>
    </row>
    <row r="1084" spans="1:4" x14ac:dyDescent="0.2">
      <c r="A1084" s="3">
        <v>1079</v>
      </c>
      <c r="D1084" s="7"/>
    </row>
    <row r="1085" spans="1:4" x14ac:dyDescent="0.2">
      <c r="A1085">
        <v>1080</v>
      </c>
      <c r="B1085" s="14">
        <f>'EstExp 12-20'!K74</f>
        <v>0</v>
      </c>
      <c r="C1085" s="5">
        <f t="shared" si="14"/>
        <v>1080</v>
      </c>
      <c r="D1085" s="6"/>
    </row>
    <row r="1086" spans="1:4" x14ac:dyDescent="0.2">
      <c r="A1086">
        <v>1081</v>
      </c>
      <c r="B1086" s="14">
        <f>'EstExp 12-20'!K75</f>
        <v>0</v>
      </c>
      <c r="C1086" s="5">
        <f t="shared" si="14"/>
        <v>1081</v>
      </c>
      <c r="D1086" s="6"/>
    </row>
    <row r="1087" spans="1:4" x14ac:dyDescent="0.2">
      <c r="A1087">
        <v>1082</v>
      </c>
      <c r="B1087" s="14">
        <f>'EstExp 12-20'!K76</f>
        <v>328096</v>
      </c>
      <c r="C1087" s="5">
        <f t="shared" si="14"/>
        <v>-327014</v>
      </c>
      <c r="D1087" s="6"/>
    </row>
    <row r="1088" spans="1:4" x14ac:dyDescent="0.2">
      <c r="A1088">
        <v>1083</v>
      </c>
      <c r="B1088" s="14">
        <f>'EstExp 12-20'!K77</f>
        <v>1200</v>
      </c>
      <c r="C1088" s="5">
        <f t="shared" si="14"/>
        <v>-117</v>
      </c>
      <c r="D1088" s="6"/>
    </row>
    <row r="1089" spans="1:4" x14ac:dyDescent="0.2">
      <c r="A1089">
        <v>1084</v>
      </c>
      <c r="B1089" s="14">
        <f>'EstExp 12-20'!K104</f>
        <v>337325</v>
      </c>
      <c r="C1089" s="5">
        <f t="shared" si="14"/>
        <v>-336241</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327</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1956025</v>
      </c>
      <c r="C1096" s="5">
        <f t="shared" ref="C1096:C1097" si="15">A1096-B1096</f>
        <v>-1954934</v>
      </c>
      <c r="D1096" s="6"/>
    </row>
    <row r="1097" spans="1:4" x14ac:dyDescent="0.2">
      <c r="A1097">
        <v>1092</v>
      </c>
      <c r="B1097" s="14">
        <f>'EstExp 12-20'!K118</f>
        <v>-254861</v>
      </c>
      <c r="C1097" s="5">
        <f t="shared" si="15"/>
        <v>255953</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0</v>
      </c>
      <c r="C1164" s="5">
        <f t="shared" si="16"/>
        <v>1159</v>
      </c>
      <c r="D1164" s="6"/>
    </row>
    <row r="1165" spans="1:4" x14ac:dyDescent="0.2">
      <c r="A1165">
        <v>1160</v>
      </c>
      <c r="B1165" s="14">
        <f>'EstExp 12-20'!C128</f>
        <v>114500</v>
      </c>
      <c r="C1165" s="5">
        <f t="shared" si="16"/>
        <v>-113340</v>
      </c>
      <c r="D1165" s="6"/>
    </row>
    <row r="1166" spans="1:4" x14ac:dyDescent="0.2">
      <c r="A1166" s="3">
        <v>1161</v>
      </c>
      <c r="D1166" s="7"/>
    </row>
    <row r="1167" spans="1:4" x14ac:dyDescent="0.2">
      <c r="A1167">
        <v>1162</v>
      </c>
      <c r="B1167" s="14">
        <f>'EstExp 12-20'!C131</f>
        <v>114500</v>
      </c>
      <c r="C1167" s="5">
        <f t="shared" si="16"/>
        <v>-113338</v>
      </c>
      <c r="D1167" s="6"/>
    </row>
    <row r="1168" spans="1:4" x14ac:dyDescent="0.2">
      <c r="A1168">
        <v>1163</v>
      </c>
      <c r="B1168" s="14">
        <f>'EstExp 12-20'!C132</f>
        <v>0</v>
      </c>
      <c r="C1168" s="5">
        <f t="shared" si="16"/>
        <v>1163</v>
      </c>
      <c r="D1168" s="6"/>
    </row>
    <row r="1169" spans="1:4" x14ac:dyDescent="0.2">
      <c r="A1169">
        <v>1164</v>
      </c>
      <c r="B1169" s="14">
        <f>'EstExp 12-20'!C133</f>
        <v>114500</v>
      </c>
      <c r="C1169" s="5">
        <f t="shared" si="16"/>
        <v>-113336</v>
      </c>
      <c r="D1169" s="6"/>
    </row>
    <row r="1170" spans="1:4" x14ac:dyDescent="0.2">
      <c r="A1170">
        <v>1165</v>
      </c>
      <c r="B1170" s="14">
        <f>'EstExp 12-20'!C155</f>
        <v>114500</v>
      </c>
      <c r="C1170" s="5">
        <f t="shared" si="16"/>
        <v>-113335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12000</v>
      </c>
      <c r="C1173" s="5">
        <f t="shared" si="16"/>
        <v>-10832</v>
      </c>
      <c r="D1173" s="6"/>
    </row>
    <row r="1174" spans="1:4" x14ac:dyDescent="0.2">
      <c r="A1174" s="3">
        <v>1169</v>
      </c>
      <c r="D1174" s="7"/>
    </row>
    <row r="1175" spans="1:4" x14ac:dyDescent="0.2">
      <c r="A1175">
        <v>1170</v>
      </c>
      <c r="B1175" s="14">
        <f>'EstExp 12-20'!D131</f>
        <v>12000</v>
      </c>
      <c r="C1175" s="5">
        <f t="shared" si="16"/>
        <v>-10830</v>
      </c>
      <c r="D1175" s="6"/>
    </row>
    <row r="1176" spans="1:4" x14ac:dyDescent="0.2">
      <c r="A1176">
        <v>1171</v>
      </c>
      <c r="B1176" s="14">
        <f>'EstExp 12-20'!D132</f>
        <v>0</v>
      </c>
      <c r="C1176" s="5">
        <f t="shared" si="16"/>
        <v>1171</v>
      </c>
      <c r="D1176" s="6"/>
    </row>
    <row r="1177" spans="1:4" x14ac:dyDescent="0.2">
      <c r="A1177">
        <v>1172</v>
      </c>
      <c r="B1177" s="14">
        <f>'EstExp 12-20'!D133</f>
        <v>12000</v>
      </c>
      <c r="C1177" s="5">
        <f t="shared" si="16"/>
        <v>-10828</v>
      </c>
      <c r="D1177" s="6"/>
    </row>
    <row r="1178" spans="1:4" x14ac:dyDescent="0.2">
      <c r="A1178">
        <v>1173</v>
      </c>
      <c r="B1178" s="14">
        <f>'EstExp 12-20'!D155</f>
        <v>12000</v>
      </c>
      <c r="C1178" s="5">
        <f t="shared" si="16"/>
        <v>-10827</v>
      </c>
      <c r="D1178" s="6"/>
    </row>
    <row r="1179" spans="1:4" x14ac:dyDescent="0.2">
      <c r="A1179">
        <v>1174</v>
      </c>
      <c r="B1179" s="14">
        <f>'EstExp 12-20'!E126</f>
        <v>0</v>
      </c>
      <c r="C1179" s="5">
        <f t="shared" si="16"/>
        <v>1174</v>
      </c>
      <c r="D1179" s="6"/>
    </row>
    <row r="1180" spans="1:4" x14ac:dyDescent="0.2">
      <c r="A1180">
        <v>1175</v>
      </c>
      <c r="B1180" s="14">
        <f>'EstExp 12-20'!E127</f>
        <v>74000</v>
      </c>
      <c r="C1180" s="5">
        <f t="shared" si="16"/>
        <v>-72825</v>
      </c>
      <c r="D1180" s="6"/>
    </row>
    <row r="1181" spans="1:4" x14ac:dyDescent="0.2">
      <c r="A1181">
        <v>1176</v>
      </c>
      <c r="B1181" s="14">
        <f>'EstExp 12-20'!E128</f>
        <v>34700</v>
      </c>
      <c r="C1181" s="5">
        <f t="shared" si="16"/>
        <v>-33524</v>
      </c>
      <c r="D1181" s="6"/>
    </row>
    <row r="1182" spans="1:4" x14ac:dyDescent="0.2">
      <c r="A1182" s="3">
        <v>1177</v>
      </c>
      <c r="D1182" s="7"/>
    </row>
    <row r="1183" spans="1:4" x14ac:dyDescent="0.2">
      <c r="A1183">
        <v>1178</v>
      </c>
      <c r="B1183" s="14">
        <f>'EstExp 12-20'!E131</f>
        <v>108700</v>
      </c>
      <c r="C1183" s="5">
        <f t="shared" si="16"/>
        <v>-107522</v>
      </c>
      <c r="D1183" s="6"/>
    </row>
    <row r="1184" spans="1:4" x14ac:dyDescent="0.2">
      <c r="A1184">
        <v>1179</v>
      </c>
      <c r="B1184" s="14">
        <f>'EstExp 12-20'!E132</f>
        <v>0</v>
      </c>
      <c r="C1184" s="5">
        <f t="shared" si="16"/>
        <v>1179</v>
      </c>
      <c r="D1184" s="6"/>
    </row>
    <row r="1185" spans="1:4" x14ac:dyDescent="0.2">
      <c r="A1185">
        <v>1180</v>
      </c>
      <c r="B1185" s="14">
        <f>'EstExp 12-20'!E133</f>
        <v>108700</v>
      </c>
      <c r="C1185" s="5">
        <f t="shared" si="16"/>
        <v>-107520</v>
      </c>
      <c r="D1185" s="6"/>
    </row>
    <row r="1186" spans="1:4" x14ac:dyDescent="0.2">
      <c r="A1186">
        <v>1181</v>
      </c>
      <c r="B1186" s="14">
        <f>'EstExp 12-20'!E155</f>
        <v>108700</v>
      </c>
      <c r="C1186" s="5">
        <f t="shared" si="16"/>
        <v>-107519</v>
      </c>
      <c r="D1186" s="6"/>
    </row>
    <row r="1187" spans="1:4" x14ac:dyDescent="0.2">
      <c r="A1187">
        <v>1182</v>
      </c>
      <c r="B1187" s="14">
        <f>'EstExp 12-20'!F126</f>
        <v>0</v>
      </c>
      <c r="C1187" s="5">
        <f t="shared" si="16"/>
        <v>1182</v>
      </c>
      <c r="D1187" s="6"/>
    </row>
    <row r="1188" spans="1:4" x14ac:dyDescent="0.2">
      <c r="A1188">
        <v>1183</v>
      </c>
      <c r="B1188" s="14">
        <f>'EstExp 12-20'!F127</f>
        <v>35000</v>
      </c>
      <c r="C1188" s="5">
        <f t="shared" si="16"/>
        <v>-33817</v>
      </c>
      <c r="D1188" s="6"/>
    </row>
    <row r="1189" spans="1:4" x14ac:dyDescent="0.2">
      <c r="A1189">
        <v>1184</v>
      </c>
      <c r="B1189" s="14">
        <f>'EstExp 12-20'!F128</f>
        <v>59000</v>
      </c>
      <c r="C1189" s="5">
        <f t="shared" si="16"/>
        <v>-57816</v>
      </c>
      <c r="D1189" s="6"/>
    </row>
    <row r="1190" spans="1:4" x14ac:dyDescent="0.2">
      <c r="A1190" s="3">
        <v>1185</v>
      </c>
      <c r="D1190" s="7"/>
    </row>
    <row r="1191" spans="1:4" x14ac:dyDescent="0.2">
      <c r="A1191">
        <v>1186</v>
      </c>
      <c r="B1191" s="14">
        <f>'EstExp 12-20'!F131</f>
        <v>94000</v>
      </c>
      <c r="C1191" s="5">
        <f t="shared" si="16"/>
        <v>-92814</v>
      </c>
      <c r="D1191" s="6"/>
    </row>
    <row r="1192" spans="1:4" x14ac:dyDescent="0.2">
      <c r="A1192">
        <v>1187</v>
      </c>
      <c r="B1192" s="14">
        <f>'EstExp 12-20'!F132</f>
        <v>0</v>
      </c>
      <c r="C1192" s="5">
        <f t="shared" si="16"/>
        <v>1187</v>
      </c>
      <c r="D1192" s="6"/>
    </row>
    <row r="1193" spans="1:4" x14ac:dyDescent="0.2">
      <c r="A1193">
        <v>1188</v>
      </c>
      <c r="B1193" s="14">
        <f>'EstExp 12-20'!F133</f>
        <v>94000</v>
      </c>
      <c r="C1193" s="5">
        <f t="shared" si="16"/>
        <v>-92812</v>
      </c>
      <c r="D1193" s="6"/>
    </row>
    <row r="1194" spans="1:4" x14ac:dyDescent="0.2">
      <c r="A1194">
        <v>1189</v>
      </c>
      <c r="B1194" s="14">
        <f>'EstExp 12-20'!F155</f>
        <v>94000</v>
      </c>
      <c r="C1194" s="5">
        <f t="shared" si="16"/>
        <v>-92811</v>
      </c>
      <c r="D1194" s="6"/>
    </row>
    <row r="1195" spans="1:4" x14ac:dyDescent="0.2">
      <c r="A1195">
        <v>1190</v>
      </c>
      <c r="B1195" s="14">
        <f>'EstExp 12-20'!G126</f>
        <v>0</v>
      </c>
      <c r="C1195" s="5">
        <f t="shared" si="16"/>
        <v>1190</v>
      </c>
      <c r="D1195" s="6"/>
    </row>
    <row r="1196" spans="1:4" x14ac:dyDescent="0.2">
      <c r="A1196">
        <v>1191</v>
      </c>
      <c r="B1196" s="14">
        <f>'EstExp 12-20'!G127</f>
        <v>276500</v>
      </c>
      <c r="C1196" s="5">
        <f t="shared" si="16"/>
        <v>-275309</v>
      </c>
      <c r="D1196" s="6"/>
    </row>
    <row r="1197" spans="1:4" x14ac:dyDescent="0.2">
      <c r="A1197">
        <v>1192</v>
      </c>
      <c r="B1197" s="14">
        <f>'EstExp 12-20'!G128</f>
        <v>29500</v>
      </c>
      <c r="C1197" s="5">
        <f t="shared" si="16"/>
        <v>-28308</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306000</v>
      </c>
      <c r="C1200" s="5">
        <f t="shared" si="16"/>
        <v>-304805</v>
      </c>
      <c r="D1200" s="6"/>
    </row>
    <row r="1201" spans="1:4" x14ac:dyDescent="0.2">
      <c r="A1201">
        <v>1196</v>
      </c>
      <c r="B1201" s="14">
        <f>'EstExp 12-20'!G132</f>
        <v>0</v>
      </c>
      <c r="C1201" s="5">
        <f t="shared" si="16"/>
        <v>1196</v>
      </c>
      <c r="D1201" s="6"/>
    </row>
    <row r="1202" spans="1:4" x14ac:dyDescent="0.2">
      <c r="A1202">
        <v>1197</v>
      </c>
      <c r="B1202" s="14">
        <f>'EstExp 12-20'!G133</f>
        <v>306000</v>
      </c>
      <c r="C1202" s="5">
        <f t="shared" si="16"/>
        <v>-304803</v>
      </c>
      <c r="D1202" s="6"/>
    </row>
    <row r="1203" spans="1:4" x14ac:dyDescent="0.2">
      <c r="A1203">
        <v>1198</v>
      </c>
      <c r="B1203" s="14">
        <f>'EstExp 12-20'!G155</f>
        <v>306000</v>
      </c>
      <c r="C1203" s="5">
        <f t="shared" si="16"/>
        <v>-304802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0</v>
      </c>
      <c r="C1206" s="5">
        <f t="shared" si="16"/>
        <v>1201</v>
      </c>
      <c r="D1206" s="6"/>
    </row>
    <row r="1207" spans="1:4" x14ac:dyDescent="0.2">
      <c r="A1207" s="3">
        <v>1202</v>
      </c>
      <c r="D1207" s="7"/>
    </row>
    <row r="1208" spans="1:4" x14ac:dyDescent="0.2">
      <c r="A1208">
        <v>1203</v>
      </c>
      <c r="B1208" s="14">
        <f>'EstExp 12-20'!H131</f>
        <v>0</v>
      </c>
      <c r="C1208" s="5">
        <f t="shared" si="16"/>
        <v>1203</v>
      </c>
      <c r="D1208" s="6"/>
    </row>
    <row r="1209" spans="1:4" x14ac:dyDescent="0.2">
      <c r="A1209">
        <v>1204</v>
      </c>
      <c r="B1209" s="14">
        <f>'EstExp 12-20'!H132</f>
        <v>0</v>
      </c>
      <c r="C1209" s="5">
        <f t="shared" si="16"/>
        <v>1204</v>
      </c>
      <c r="D1209" s="6"/>
    </row>
    <row r="1210" spans="1:4" x14ac:dyDescent="0.2">
      <c r="A1210">
        <v>1205</v>
      </c>
      <c r="B1210" s="14">
        <f>'EstExp 12-20'!H133</f>
        <v>0</v>
      </c>
      <c r="C1210" s="5">
        <f t="shared" si="16"/>
        <v>1205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0</v>
      </c>
      <c r="C1217" s="5">
        <f t="shared" si="16"/>
        <v>1212</v>
      </c>
      <c r="D1217" s="6"/>
    </row>
    <row r="1218" spans="1:4" x14ac:dyDescent="0.2">
      <c r="A1218">
        <v>1213</v>
      </c>
      <c r="B1218" s="14">
        <f>'EstExp 12-20'!K126</f>
        <v>0</v>
      </c>
      <c r="C1218" s="5">
        <f t="shared" si="16"/>
        <v>1213</v>
      </c>
      <c r="D1218" s="6"/>
    </row>
    <row r="1219" spans="1:4" x14ac:dyDescent="0.2">
      <c r="A1219">
        <v>1214</v>
      </c>
      <c r="B1219" s="14">
        <f>'EstExp 12-20'!K127</f>
        <v>385500</v>
      </c>
      <c r="C1219" s="5">
        <f t="shared" si="16"/>
        <v>-384286</v>
      </c>
      <c r="D1219" s="6"/>
    </row>
    <row r="1220" spans="1:4" x14ac:dyDescent="0.2">
      <c r="A1220">
        <v>1215</v>
      </c>
      <c r="B1220" s="14">
        <f>'EstExp 12-20'!K128</f>
        <v>249700</v>
      </c>
      <c r="C1220" s="5">
        <f t="shared" si="16"/>
        <v>-248485</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635200</v>
      </c>
      <c r="C1223" s="5">
        <f t="shared" si="16"/>
        <v>-633982</v>
      </c>
      <c r="D1223" s="6"/>
    </row>
    <row r="1224" spans="1:4" x14ac:dyDescent="0.2">
      <c r="A1224">
        <v>1219</v>
      </c>
      <c r="B1224" s="14">
        <f>'EstExp 12-20'!K132</f>
        <v>0</v>
      </c>
      <c r="C1224" s="5">
        <f t="shared" ref="C1224:C1285" si="17">A1224-B1224</f>
        <v>1219</v>
      </c>
      <c r="D1224" s="6"/>
    </row>
    <row r="1225" spans="1:4" x14ac:dyDescent="0.2">
      <c r="A1225">
        <v>1220</v>
      </c>
      <c r="B1225" s="14">
        <f>'EstExp 12-20'!K133</f>
        <v>635200</v>
      </c>
      <c r="C1225" s="5">
        <f t="shared" si="17"/>
        <v>-633980</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635200</v>
      </c>
      <c r="C1232" s="5">
        <f t="shared" si="17"/>
        <v>-633973</v>
      </c>
      <c r="D1232" s="6"/>
    </row>
    <row r="1233" spans="1:4" x14ac:dyDescent="0.2">
      <c r="A1233">
        <v>1228</v>
      </c>
      <c r="B1233" s="14">
        <f>'EstExp 12-20'!K156</f>
        <v>-103796</v>
      </c>
      <c r="C1233" s="5">
        <f t="shared" si="17"/>
        <v>105024</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0</v>
      </c>
      <c r="C1251" s="5">
        <f t="shared" si="17"/>
        <v>1246</v>
      </c>
      <c r="D1251" s="6"/>
    </row>
    <row r="1252" spans="1:4" x14ac:dyDescent="0.2">
      <c r="A1252">
        <v>1247</v>
      </c>
      <c r="B1252" s="14">
        <f>'EstExp 12-20'!E176</f>
        <v>0</v>
      </c>
      <c r="C1252" s="5">
        <f t="shared" si="17"/>
        <v>1247</v>
      </c>
      <c r="D1252" s="6"/>
    </row>
    <row r="1253" spans="1:4" x14ac:dyDescent="0.2">
      <c r="A1253">
        <v>1248</v>
      </c>
      <c r="B1253" s="14">
        <f>'EstExp 12-20'!E178</f>
        <v>0</v>
      </c>
      <c r="C1253" s="5">
        <f t="shared" si="17"/>
        <v>1248</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11088</v>
      </c>
      <c r="C1256" s="5">
        <f t="shared" si="17"/>
        <v>-9837</v>
      </c>
      <c r="D1256" s="6"/>
    </row>
    <row r="1257" spans="1:4" x14ac:dyDescent="0.2">
      <c r="A1257">
        <v>1252</v>
      </c>
      <c r="B1257" s="14">
        <f>'EstExp 12-20'!H171</f>
        <v>0</v>
      </c>
      <c r="C1257" s="5">
        <f t="shared" si="17"/>
        <v>1252</v>
      </c>
      <c r="D1257" s="6"/>
    </row>
    <row r="1258" spans="1:4" x14ac:dyDescent="0.2">
      <c r="A1258">
        <v>1253</v>
      </c>
      <c r="B1258" s="14">
        <f>'EstExp 12-20'!H172</f>
        <v>0</v>
      </c>
      <c r="C1258" s="5">
        <f t="shared" si="17"/>
        <v>1253</v>
      </c>
      <c r="D1258" s="6"/>
    </row>
    <row r="1259" spans="1:4" x14ac:dyDescent="0.2">
      <c r="A1259">
        <v>1254</v>
      </c>
      <c r="B1259" s="14">
        <f>'EstExp 12-20'!H174</f>
        <v>45000</v>
      </c>
      <c r="C1259" s="5">
        <f t="shared" si="17"/>
        <v>-43746</v>
      </c>
      <c r="D1259" s="6"/>
    </row>
    <row r="1260" spans="1:4" x14ac:dyDescent="0.2">
      <c r="A1260">
        <v>1255</v>
      </c>
      <c r="B1260" s="14">
        <f>'EstExp 12-20'!H175</f>
        <v>1000</v>
      </c>
      <c r="C1260" s="5">
        <f t="shared" si="17"/>
        <v>255</v>
      </c>
      <c r="D1260" s="6"/>
    </row>
    <row r="1261" spans="1:4" x14ac:dyDescent="0.2">
      <c r="A1261">
        <v>1256</v>
      </c>
      <c r="B1261" s="14">
        <f>'EstExp 12-20'!H176</f>
        <v>57088</v>
      </c>
      <c r="C1261" s="5">
        <f t="shared" si="17"/>
        <v>-55832</v>
      </c>
      <c r="D1261" s="6"/>
    </row>
    <row r="1262" spans="1:4" x14ac:dyDescent="0.2">
      <c r="A1262">
        <v>1257</v>
      </c>
      <c r="B1262" s="14">
        <f>'EstExp 12-20'!H178</f>
        <v>57088</v>
      </c>
      <c r="C1262" s="5">
        <f t="shared" si="17"/>
        <v>-55831</v>
      </c>
      <c r="D1262" s="6"/>
    </row>
    <row r="1263" spans="1:4" x14ac:dyDescent="0.2">
      <c r="A1263" s="3">
        <v>1258</v>
      </c>
      <c r="D1263" s="6" t="s">
        <v>327</v>
      </c>
    </row>
    <row r="1264" spans="1:4" x14ac:dyDescent="0.2">
      <c r="A1264" s="3">
        <v>1259</v>
      </c>
      <c r="D1264" s="6" t="s">
        <v>327</v>
      </c>
    </row>
    <row r="1265" spans="1:4" x14ac:dyDescent="0.2">
      <c r="A1265" s="3">
        <v>1260</v>
      </c>
      <c r="D1265" s="6" t="s">
        <v>327</v>
      </c>
    </row>
    <row r="1266" spans="1:4" x14ac:dyDescent="0.2">
      <c r="A1266" s="3">
        <v>1261</v>
      </c>
      <c r="D1266" s="6" t="s">
        <v>327</v>
      </c>
    </row>
    <row r="1267" spans="1:4" x14ac:dyDescent="0.2">
      <c r="A1267" s="3">
        <v>1262</v>
      </c>
      <c r="D1267" s="6" t="s">
        <v>928</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11088</v>
      </c>
      <c r="C1270" s="5">
        <f t="shared" si="17"/>
        <v>-9823</v>
      </c>
      <c r="D1270" s="6"/>
    </row>
    <row r="1271" spans="1:4" x14ac:dyDescent="0.2">
      <c r="A1271">
        <v>1266</v>
      </c>
      <c r="B1271" s="14">
        <f>'EstExp 12-20'!K171</f>
        <v>0</v>
      </c>
      <c r="C1271" s="5">
        <f t="shared" si="17"/>
        <v>1266</v>
      </c>
      <c r="D1271" s="6"/>
    </row>
    <row r="1272" spans="1:4" x14ac:dyDescent="0.2">
      <c r="A1272">
        <v>1267</v>
      </c>
      <c r="B1272" s="14">
        <f>'EstExp 12-20'!K172</f>
        <v>0</v>
      </c>
      <c r="C1272" s="5">
        <f t="shared" si="17"/>
        <v>1267</v>
      </c>
      <c r="D1272" s="6"/>
    </row>
    <row r="1273" spans="1:4" x14ac:dyDescent="0.2">
      <c r="A1273">
        <v>1268</v>
      </c>
      <c r="B1273" s="14">
        <f>'EstExp 12-20'!K174</f>
        <v>45000</v>
      </c>
      <c r="C1273" s="5">
        <f t="shared" si="17"/>
        <v>-43732</v>
      </c>
      <c r="D1273" s="6"/>
    </row>
    <row r="1274" spans="1:4" x14ac:dyDescent="0.2">
      <c r="A1274">
        <v>1269</v>
      </c>
      <c r="B1274" s="14">
        <f>'EstExp 12-20'!K175</f>
        <v>1000</v>
      </c>
      <c r="C1274" s="5">
        <f t="shared" si="17"/>
        <v>269</v>
      </c>
      <c r="D1274" s="6"/>
    </row>
    <row r="1275" spans="1:4" x14ac:dyDescent="0.2">
      <c r="A1275">
        <v>1270</v>
      </c>
      <c r="B1275" s="14">
        <f>'EstExp 12-20'!K176</f>
        <v>57088</v>
      </c>
      <c r="C1275" s="5">
        <f t="shared" si="17"/>
        <v>-55818</v>
      </c>
      <c r="D1275" s="6"/>
    </row>
    <row r="1276" spans="1:4" x14ac:dyDescent="0.2">
      <c r="A1276">
        <v>1271</v>
      </c>
      <c r="B1276" s="14">
        <f>'EstExp 12-20'!K178</f>
        <v>57088</v>
      </c>
      <c r="C1276" s="5">
        <f t="shared" si="17"/>
        <v>-55817</v>
      </c>
      <c r="D1276" s="6"/>
    </row>
    <row r="1277" spans="1:4" x14ac:dyDescent="0.2">
      <c r="A1277">
        <v>1272</v>
      </c>
      <c r="B1277" s="14">
        <f>'EstExp 12-20'!K179</f>
        <v>-888</v>
      </c>
      <c r="C1277" s="5">
        <f t="shared" si="17"/>
        <v>2160</v>
      </c>
      <c r="D1277" s="6"/>
    </row>
    <row r="1278" spans="1:4" x14ac:dyDescent="0.2">
      <c r="A1278" s="3">
        <v>1273</v>
      </c>
      <c r="D1278" s="7"/>
    </row>
    <row r="1279" spans="1:4" x14ac:dyDescent="0.2">
      <c r="A1279">
        <v>1274</v>
      </c>
      <c r="B1279" s="14">
        <f>'EstExp 12-20'!C186</f>
        <v>5500</v>
      </c>
      <c r="C1279" s="5">
        <f t="shared" si="17"/>
        <v>-4226</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5500</v>
      </c>
      <c r="C1283" s="5">
        <f t="shared" si="17"/>
        <v>-4222</v>
      </c>
      <c r="D1283" s="6"/>
    </row>
    <row r="1284" spans="1:4" x14ac:dyDescent="0.2">
      <c r="A1284">
        <v>1279</v>
      </c>
      <c r="B1284" s="14">
        <f>'EstExp 12-20'!C214</f>
        <v>5500</v>
      </c>
      <c r="C1284" s="5">
        <f t="shared" si="17"/>
        <v>-4221</v>
      </c>
      <c r="D1284" s="6"/>
    </row>
    <row r="1285" spans="1:4" x14ac:dyDescent="0.2">
      <c r="A1285">
        <v>1280</v>
      </c>
      <c r="B1285" s="14">
        <f>'EstExp 12-20'!D186</f>
        <v>2015</v>
      </c>
      <c r="C1285" s="5">
        <f t="shared" si="17"/>
        <v>-735</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2015</v>
      </c>
      <c r="C1289" s="5">
        <f t="shared" si="18"/>
        <v>-731</v>
      </c>
      <c r="D1289" s="6"/>
    </row>
    <row r="1290" spans="1:4" x14ac:dyDescent="0.2">
      <c r="A1290">
        <v>1285</v>
      </c>
      <c r="B1290" s="14">
        <f>'EstExp 12-20'!D214</f>
        <v>2015</v>
      </c>
      <c r="C1290" s="5">
        <f t="shared" si="18"/>
        <v>-730</v>
      </c>
      <c r="D1290" s="6"/>
    </row>
    <row r="1291" spans="1:4" x14ac:dyDescent="0.2">
      <c r="A1291">
        <v>1286</v>
      </c>
      <c r="B1291" s="14">
        <f>'EstExp 12-20'!E186</f>
        <v>162000</v>
      </c>
      <c r="C1291" s="5">
        <f t="shared" si="18"/>
        <v>-160714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162000</v>
      </c>
      <c r="C1295" s="5">
        <f t="shared" si="18"/>
        <v>-160710</v>
      </c>
      <c r="D1295" s="6"/>
    </row>
    <row r="1296" spans="1:4" x14ac:dyDescent="0.2">
      <c r="A1296">
        <v>1291</v>
      </c>
      <c r="B1296" s="14">
        <f>'EstExp 12-20'!E200</f>
        <v>0</v>
      </c>
      <c r="C1296" s="5">
        <f t="shared" si="18"/>
        <v>1291</v>
      </c>
      <c r="D1296" s="6"/>
    </row>
    <row r="1297" spans="1:4" x14ac:dyDescent="0.2">
      <c r="A1297">
        <v>1292</v>
      </c>
      <c r="B1297" s="14">
        <f>'EstExp 12-20'!E214</f>
        <v>162000</v>
      </c>
      <c r="C1297" s="5">
        <f t="shared" si="18"/>
        <v>-160708</v>
      </c>
      <c r="D1297" s="6"/>
    </row>
    <row r="1298" spans="1:4" x14ac:dyDescent="0.2">
      <c r="A1298">
        <v>1293</v>
      </c>
      <c r="B1298" s="14">
        <f>'EstExp 12-20'!F186</f>
        <v>0</v>
      </c>
      <c r="C1298" s="5">
        <f t="shared" si="18"/>
        <v>1293</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0</v>
      </c>
      <c r="C1302" s="5">
        <f t="shared" si="18"/>
        <v>1297</v>
      </c>
      <c r="D1302" s="6"/>
    </row>
    <row r="1303" spans="1:4" x14ac:dyDescent="0.2">
      <c r="A1303">
        <v>1298</v>
      </c>
      <c r="B1303" s="14">
        <f>'EstExp 12-20'!F214</f>
        <v>0</v>
      </c>
      <c r="C1303" s="5">
        <f t="shared" si="18"/>
        <v>1298</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169515</v>
      </c>
      <c r="C1321" s="5">
        <f t="shared" si="18"/>
        <v>-168199</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169515</v>
      </c>
      <c r="C1325" s="5">
        <f t="shared" si="18"/>
        <v>-168195</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169515</v>
      </c>
      <c r="C1332" s="5">
        <f t="shared" si="18"/>
        <v>-168188</v>
      </c>
      <c r="D1332" s="6"/>
    </row>
    <row r="1333" spans="1:4" x14ac:dyDescent="0.2">
      <c r="A1333">
        <v>1328</v>
      </c>
      <c r="B1333" s="14">
        <f>'EstExp 12-20'!K215</f>
        <v>-31605</v>
      </c>
      <c r="C1333" s="5">
        <f t="shared" si="18"/>
        <v>32933</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1200</v>
      </c>
      <c r="C1352" s="5">
        <f t="shared" ref="C1352:C1415" si="19">A1352-B1352</f>
        <v>147</v>
      </c>
      <c r="D1352" s="6"/>
    </row>
    <row r="1353" spans="1:4" x14ac:dyDescent="0.2">
      <c r="A1353">
        <v>1348</v>
      </c>
      <c r="B1353" s="14">
        <f>'EstExp 12-20'!D228</f>
        <v>0</v>
      </c>
      <c r="C1353" s="5">
        <f t="shared" si="19"/>
        <v>1348</v>
      </c>
      <c r="D1353" s="6"/>
    </row>
    <row r="1354" spans="1:4" x14ac:dyDescent="0.2">
      <c r="A1354">
        <v>1349</v>
      </c>
      <c r="B1354" s="14">
        <f>'EstExp 12-20'!D233</f>
        <v>24630</v>
      </c>
      <c r="C1354" s="5">
        <f t="shared" si="19"/>
        <v>-23281</v>
      </c>
      <c r="D1354" s="6"/>
    </row>
    <row r="1355" spans="1:4" x14ac:dyDescent="0.2">
      <c r="A1355">
        <v>1350</v>
      </c>
      <c r="B1355" s="14">
        <f>'EstExp 12-20'!D236</f>
        <v>0</v>
      </c>
      <c r="C1355" s="5">
        <f t="shared" si="19"/>
        <v>1350</v>
      </c>
      <c r="D1355" s="6"/>
    </row>
    <row r="1356" spans="1:4" x14ac:dyDescent="0.2">
      <c r="A1356">
        <v>1351</v>
      </c>
      <c r="B1356" s="14">
        <f>'EstExp 12-20'!D237</f>
        <v>0</v>
      </c>
      <c r="C1356" s="5">
        <f t="shared" si="19"/>
        <v>1351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0</v>
      </c>
      <c r="C1359" s="5">
        <f t="shared" si="19"/>
        <v>1354</v>
      </c>
      <c r="D1359" s="6"/>
    </row>
    <row r="1360" spans="1:4" x14ac:dyDescent="0.2">
      <c r="A1360">
        <v>1355</v>
      </c>
      <c r="B1360" s="14">
        <f>'EstExp 12-20'!D241</f>
        <v>0</v>
      </c>
      <c r="C1360" s="5">
        <f t="shared" si="19"/>
        <v>1355</v>
      </c>
      <c r="D1360" s="6"/>
    </row>
    <row r="1361" spans="1:4" x14ac:dyDescent="0.2">
      <c r="A1361">
        <v>1356</v>
      </c>
      <c r="B1361" s="14">
        <f>'EstExp 12-20'!D242</f>
        <v>0</v>
      </c>
      <c r="C1361" s="5">
        <f t="shared" si="19"/>
        <v>1356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0</v>
      </c>
      <c r="C1366" s="5">
        <f t="shared" si="19"/>
        <v>1361</v>
      </c>
      <c r="D1366" s="6"/>
    </row>
    <row r="1367" spans="1:4" x14ac:dyDescent="0.2">
      <c r="A1367">
        <v>1362</v>
      </c>
      <c r="B1367" s="14">
        <f>'EstExp 12-20'!D250</f>
        <v>800</v>
      </c>
      <c r="C1367" s="5">
        <f t="shared" si="19"/>
        <v>562</v>
      </c>
      <c r="D1367" s="6"/>
    </row>
    <row r="1368" spans="1:4" x14ac:dyDescent="0.2">
      <c r="A1368">
        <v>1363</v>
      </c>
      <c r="B1368" s="14">
        <f>'EstExp 12-20'!D261</f>
        <v>875</v>
      </c>
      <c r="C1368" s="5">
        <f t="shared" si="19"/>
        <v>488</v>
      </c>
      <c r="D1368" s="6"/>
    </row>
    <row r="1369" spans="1:4" x14ac:dyDescent="0.2">
      <c r="A1369">
        <v>1364</v>
      </c>
      <c r="B1369" s="14">
        <f>'EstExp 12-20'!D263</f>
        <v>800</v>
      </c>
      <c r="C1369" s="5">
        <f t="shared" si="19"/>
        <v>564</v>
      </c>
      <c r="D1369" s="6"/>
    </row>
    <row r="1370" spans="1:4" x14ac:dyDescent="0.2">
      <c r="A1370">
        <v>1365</v>
      </c>
      <c r="B1370" s="14">
        <f>'EstExp 12-20'!D264</f>
        <v>0</v>
      </c>
      <c r="C1370" s="5">
        <f t="shared" si="19"/>
        <v>1365</v>
      </c>
      <c r="D1370" s="6"/>
    </row>
    <row r="1371" spans="1:4" x14ac:dyDescent="0.2">
      <c r="A1371">
        <v>1366</v>
      </c>
      <c r="B1371" s="14">
        <f>'EstExp 12-20'!D265</f>
        <v>800</v>
      </c>
      <c r="C1371" s="5">
        <f t="shared" si="19"/>
        <v>566</v>
      </c>
      <c r="D1371" s="6"/>
    </row>
    <row r="1372" spans="1:4" x14ac:dyDescent="0.2">
      <c r="A1372">
        <v>1367</v>
      </c>
      <c r="B1372" s="14">
        <f>'EstExp 12-20'!D267</f>
        <v>0</v>
      </c>
      <c r="C1372" s="5">
        <f t="shared" si="19"/>
        <v>1367</v>
      </c>
      <c r="D1372" s="6"/>
    </row>
    <row r="1373" spans="1:4" x14ac:dyDescent="0.2">
      <c r="A1373">
        <v>1368</v>
      </c>
      <c r="B1373" s="14">
        <f>'EstExp 12-20'!D268</f>
        <v>6300</v>
      </c>
      <c r="C1373" s="5">
        <f t="shared" si="19"/>
        <v>-4932</v>
      </c>
      <c r="D1373" s="6"/>
    </row>
    <row r="1374" spans="1:4" x14ac:dyDescent="0.2">
      <c r="A1374">
        <v>1369</v>
      </c>
      <c r="B1374" s="14">
        <f>'EstExp 12-20'!D269</f>
        <v>0</v>
      </c>
      <c r="C1374" s="5">
        <f t="shared" si="19"/>
        <v>1369</v>
      </c>
      <c r="D1374" s="6"/>
    </row>
    <row r="1375" spans="1:4" x14ac:dyDescent="0.2">
      <c r="A1375">
        <v>1370</v>
      </c>
      <c r="B1375" s="14">
        <f>'EstExp 12-20'!D270</f>
        <v>19400</v>
      </c>
      <c r="C1375" s="5">
        <f t="shared" si="19"/>
        <v>-18030</v>
      </c>
      <c r="D1375" s="6"/>
    </row>
    <row r="1376" spans="1:4" x14ac:dyDescent="0.2">
      <c r="A1376">
        <v>1371</v>
      </c>
      <c r="B1376" s="14">
        <f>'EstExp 12-20'!D271</f>
        <v>90</v>
      </c>
      <c r="C1376" s="5">
        <f t="shared" si="19"/>
        <v>1281</v>
      </c>
      <c r="D1376" s="6"/>
    </row>
    <row r="1377" spans="1:4" x14ac:dyDescent="0.2">
      <c r="A1377">
        <v>1372</v>
      </c>
      <c r="B1377" s="14">
        <f>'EstExp 12-20'!D272</f>
        <v>6675</v>
      </c>
      <c r="C1377" s="5">
        <f t="shared" si="19"/>
        <v>-5303</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32465</v>
      </c>
      <c r="C1380" s="5">
        <f t="shared" si="19"/>
        <v>-31090</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34140</v>
      </c>
      <c r="C1390" s="5">
        <f t="shared" si="19"/>
        <v>-32755</v>
      </c>
      <c r="D1390" s="6"/>
    </row>
    <row r="1391" spans="1:4" x14ac:dyDescent="0.2">
      <c r="A1391">
        <v>1386</v>
      </c>
      <c r="B1391" s="14">
        <f>'EstExp 12-20'!D284</f>
        <v>0</v>
      </c>
      <c r="C1391" s="5">
        <f t="shared" si="19"/>
        <v>1386</v>
      </c>
      <c r="D1391" s="6"/>
    </row>
    <row r="1392" spans="1:4" x14ac:dyDescent="0.2">
      <c r="A1392">
        <v>1387</v>
      </c>
      <c r="B1392" s="14">
        <f>'EstExp 12-20'!D299</f>
        <v>58820</v>
      </c>
      <c r="C1392" s="5">
        <f t="shared" si="19"/>
        <v>-57433</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1200</v>
      </c>
      <c r="C1416" s="5">
        <f t="shared" ref="C1416:C1479" si="20">A1416-B1416</f>
        <v>211</v>
      </c>
      <c r="D1416" s="6"/>
    </row>
    <row r="1417" spans="1:4" x14ac:dyDescent="0.2">
      <c r="A1417">
        <v>1412</v>
      </c>
      <c r="B1417" s="14">
        <f>'EstExp 12-20'!K228</f>
        <v>0</v>
      </c>
      <c r="C1417" s="5">
        <f t="shared" si="20"/>
        <v>1412</v>
      </c>
      <c r="D1417" s="6"/>
    </row>
    <row r="1418" spans="1:4" x14ac:dyDescent="0.2">
      <c r="A1418">
        <v>1413</v>
      </c>
      <c r="B1418" s="14">
        <f>'EstExp 12-20'!K233</f>
        <v>24630</v>
      </c>
      <c r="C1418" s="5">
        <f t="shared" si="20"/>
        <v>-23217</v>
      </c>
      <c r="D1418" s="6"/>
    </row>
    <row r="1419" spans="1:4" x14ac:dyDescent="0.2">
      <c r="A1419">
        <v>1414</v>
      </c>
      <c r="B1419" s="14">
        <f>'EstExp 12-20'!K236</f>
        <v>0</v>
      </c>
      <c r="C1419" s="5">
        <f t="shared" si="20"/>
        <v>1414</v>
      </c>
      <c r="D1419" s="6"/>
    </row>
    <row r="1420" spans="1:4" x14ac:dyDescent="0.2">
      <c r="A1420">
        <v>1415</v>
      </c>
      <c r="B1420" s="14">
        <f>'EstExp 12-20'!K237</f>
        <v>0</v>
      </c>
      <c r="C1420" s="5">
        <f t="shared" si="20"/>
        <v>1415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0</v>
      </c>
      <c r="C1423" s="5">
        <f t="shared" si="20"/>
        <v>1418</v>
      </c>
      <c r="D1423" s="6"/>
    </row>
    <row r="1424" spans="1:4" x14ac:dyDescent="0.2">
      <c r="A1424">
        <v>1419</v>
      </c>
      <c r="B1424" s="14">
        <f>'EstExp 12-20'!K241</f>
        <v>0</v>
      </c>
      <c r="C1424" s="5">
        <f t="shared" si="20"/>
        <v>1419</v>
      </c>
      <c r="D1424" s="6"/>
    </row>
    <row r="1425" spans="1:4" x14ac:dyDescent="0.2">
      <c r="A1425">
        <v>1420</v>
      </c>
      <c r="B1425" s="14">
        <f>'EstExp 12-20'!K242</f>
        <v>0</v>
      </c>
      <c r="C1425" s="5">
        <f t="shared" si="20"/>
        <v>1420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0</v>
      </c>
      <c r="C1430" s="5">
        <f t="shared" si="20"/>
        <v>1425</v>
      </c>
      <c r="D1430" s="6"/>
    </row>
    <row r="1431" spans="1:4" x14ac:dyDescent="0.2">
      <c r="A1431">
        <v>1426</v>
      </c>
      <c r="B1431" s="14">
        <f>'EstExp 12-20'!K250</f>
        <v>800</v>
      </c>
      <c r="C1431" s="5">
        <f t="shared" si="20"/>
        <v>626</v>
      </c>
      <c r="D1431" s="6"/>
    </row>
    <row r="1432" spans="1:4" x14ac:dyDescent="0.2">
      <c r="A1432">
        <v>1427</v>
      </c>
      <c r="B1432" s="14">
        <f>'EstExp 12-20'!K261</f>
        <v>875</v>
      </c>
      <c r="C1432" s="5">
        <f t="shared" si="20"/>
        <v>552</v>
      </c>
      <c r="D1432" s="6"/>
    </row>
    <row r="1433" spans="1:4" x14ac:dyDescent="0.2">
      <c r="A1433">
        <v>1428</v>
      </c>
      <c r="B1433" s="14">
        <f>'EstExp 12-20'!K263</f>
        <v>800</v>
      </c>
      <c r="C1433" s="5">
        <f t="shared" si="20"/>
        <v>628</v>
      </c>
      <c r="D1433" s="6"/>
    </row>
    <row r="1434" spans="1:4" x14ac:dyDescent="0.2">
      <c r="A1434">
        <v>1429</v>
      </c>
      <c r="B1434" s="14">
        <f>'EstExp 12-20'!K264</f>
        <v>0</v>
      </c>
      <c r="C1434" s="5">
        <f t="shared" si="20"/>
        <v>1429</v>
      </c>
      <c r="D1434" s="6"/>
    </row>
    <row r="1435" spans="1:4" x14ac:dyDescent="0.2">
      <c r="A1435">
        <v>1430</v>
      </c>
      <c r="B1435" s="14">
        <f>'EstExp 12-20'!K265</f>
        <v>800</v>
      </c>
      <c r="C1435" s="5">
        <f t="shared" si="20"/>
        <v>630</v>
      </c>
      <c r="D1435" s="6"/>
    </row>
    <row r="1436" spans="1:4" x14ac:dyDescent="0.2">
      <c r="A1436">
        <v>1431</v>
      </c>
      <c r="B1436" s="14">
        <f>'EstExp 12-20'!K267</f>
        <v>0</v>
      </c>
      <c r="C1436" s="5">
        <f t="shared" si="20"/>
        <v>1431</v>
      </c>
      <c r="D1436" s="6"/>
    </row>
    <row r="1437" spans="1:4" x14ac:dyDescent="0.2">
      <c r="A1437">
        <v>1432</v>
      </c>
      <c r="B1437" s="14">
        <f>'EstExp 12-20'!K268</f>
        <v>6300</v>
      </c>
      <c r="C1437" s="5">
        <f t="shared" si="20"/>
        <v>-4868</v>
      </c>
      <c r="D1437" s="6"/>
    </row>
    <row r="1438" spans="1:4" x14ac:dyDescent="0.2">
      <c r="A1438">
        <v>1433</v>
      </c>
      <c r="B1438" s="14">
        <f>'EstExp 12-20'!K269</f>
        <v>0</v>
      </c>
      <c r="C1438" s="5">
        <f t="shared" si="20"/>
        <v>1433</v>
      </c>
      <c r="D1438" s="6"/>
    </row>
    <row r="1439" spans="1:4" x14ac:dyDescent="0.2">
      <c r="A1439">
        <v>1434</v>
      </c>
      <c r="B1439" s="14">
        <f>'EstExp 12-20'!K270</f>
        <v>19400</v>
      </c>
      <c r="C1439" s="5">
        <f t="shared" si="20"/>
        <v>-17966</v>
      </c>
      <c r="D1439" s="6"/>
    </row>
    <row r="1440" spans="1:4" x14ac:dyDescent="0.2">
      <c r="A1440">
        <v>1435</v>
      </c>
      <c r="B1440" s="14">
        <f>'EstExp 12-20'!K271</f>
        <v>90</v>
      </c>
      <c r="C1440" s="5">
        <f t="shared" si="20"/>
        <v>1345</v>
      </c>
      <c r="D1440" s="6"/>
    </row>
    <row r="1441" spans="1:4" x14ac:dyDescent="0.2">
      <c r="A1441">
        <v>1436</v>
      </c>
      <c r="B1441" s="14">
        <f>'EstExp 12-20'!K272</f>
        <v>6675</v>
      </c>
      <c r="C1441" s="5">
        <f t="shared" si="20"/>
        <v>-5239</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32465</v>
      </c>
      <c r="C1444" s="5">
        <f t="shared" si="20"/>
        <v>-31026</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34140</v>
      </c>
      <c r="C1454" s="5">
        <f t="shared" si="20"/>
        <v>-32691</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58820</v>
      </c>
      <c r="C1461" s="5">
        <f t="shared" si="20"/>
        <v>-57364</v>
      </c>
      <c r="D1461" s="6"/>
    </row>
    <row r="1462" spans="1:4" x14ac:dyDescent="0.2">
      <c r="A1462">
        <v>1457</v>
      </c>
      <c r="B1462" s="14">
        <f>'EstExp 12-20'!K300</f>
        <v>-6819</v>
      </c>
      <c r="C1462" s="5">
        <f t="shared" si="20"/>
        <v>8276</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40000</v>
      </c>
      <c r="C1487" s="5">
        <f t="shared" si="21"/>
        <v>-38518</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40000</v>
      </c>
      <c r="C1491" s="5">
        <f t="shared" si="21"/>
        <v>-38514</v>
      </c>
      <c r="D1491" s="6"/>
    </row>
    <row r="1492" spans="1:4" x14ac:dyDescent="0.2">
      <c r="A1492">
        <v>1487</v>
      </c>
      <c r="B1492" s="14">
        <f>'EstExp 12-20'!G316</f>
        <v>40000</v>
      </c>
      <c r="C1492" s="5">
        <f t="shared" si="21"/>
        <v>-38513</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40000</v>
      </c>
      <c r="C1499" s="5">
        <f t="shared" si="21"/>
        <v>-38506</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40000</v>
      </c>
      <c r="C1503" s="5">
        <f t="shared" si="21"/>
        <v>-38502</v>
      </c>
      <c r="D1503" s="6"/>
    </row>
    <row r="1504" spans="1:4" x14ac:dyDescent="0.2">
      <c r="A1504">
        <v>1499</v>
      </c>
      <c r="B1504" s="14">
        <f>'EstExp 12-20'!K316</f>
        <v>40000</v>
      </c>
      <c r="C1504" s="5">
        <f t="shared" si="21"/>
        <v>-38501</v>
      </c>
      <c r="D1504" s="6"/>
    </row>
    <row r="1505" spans="1:4" x14ac:dyDescent="0.2">
      <c r="A1505">
        <v>1500</v>
      </c>
      <c r="B1505" s="14">
        <f>'EstExp 12-20'!K317</f>
        <v>-40000</v>
      </c>
      <c r="C1505" s="5">
        <f t="shared" si="21"/>
        <v>41500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327</v>
      </c>
    </row>
    <row r="1513" spans="1:4" x14ac:dyDescent="0.2">
      <c r="A1513" s="3">
        <v>1508</v>
      </c>
      <c r="D1513" s="6" t="s">
        <v>327</v>
      </c>
    </row>
    <row r="1514" spans="1:4" x14ac:dyDescent="0.2">
      <c r="A1514" s="3">
        <v>1509</v>
      </c>
      <c r="D1514" s="6" t="s">
        <v>327</v>
      </c>
    </row>
    <row r="1515" spans="1:4" x14ac:dyDescent="0.2">
      <c r="A1515" s="3">
        <v>1510</v>
      </c>
      <c r="D1515" s="6" t="s">
        <v>327</v>
      </c>
    </row>
    <row r="1516" spans="1:4" x14ac:dyDescent="0.2">
      <c r="A1516" s="3">
        <v>1511</v>
      </c>
      <c r="D1516" s="6" t="s">
        <v>327</v>
      </c>
    </row>
    <row r="1517" spans="1:4" x14ac:dyDescent="0.2">
      <c r="A1517" s="3">
        <v>1512</v>
      </c>
      <c r="D1517" s="6" t="s">
        <v>327</v>
      </c>
    </row>
    <row r="1518" spans="1:4" x14ac:dyDescent="0.2">
      <c r="A1518" s="3">
        <v>1513</v>
      </c>
      <c r="D1518" s="6" t="s">
        <v>327</v>
      </c>
    </row>
    <row r="1519" spans="1:4" x14ac:dyDescent="0.2">
      <c r="A1519" s="3">
        <v>1514</v>
      </c>
      <c r="D1519" s="6" t="s">
        <v>327</v>
      </c>
    </row>
    <row r="1520" spans="1:4" x14ac:dyDescent="0.2">
      <c r="A1520" s="3">
        <v>1515</v>
      </c>
      <c r="D1520" s="6" t="s">
        <v>327</v>
      </c>
    </row>
    <row r="1521" spans="1:4" x14ac:dyDescent="0.2">
      <c r="A1521" s="3">
        <v>1516</v>
      </c>
      <c r="D1521" s="6" t="s">
        <v>327</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833191</v>
      </c>
      <c r="C1561" s="5">
        <f t="shared" ref="C1561:C1603" si="22">A1561-B1561</f>
        <v>-831635</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613330</v>
      </c>
      <c r="C1574" s="5">
        <f t="shared" si="22"/>
        <v>-611761</v>
      </c>
      <c r="D1574" s="6"/>
    </row>
    <row r="1575" spans="1:4" x14ac:dyDescent="0.2">
      <c r="A1575">
        <v>1570</v>
      </c>
      <c r="B1575" s="14">
        <f>'BudgetSum 2-4'!D3</f>
        <v>2050684</v>
      </c>
      <c r="C1575" s="5">
        <f t="shared" si="22"/>
        <v>-2049114</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1979888</v>
      </c>
      <c r="C1588" s="5">
        <f t="shared" si="22"/>
        <v>-1978305</v>
      </c>
      <c r="D1588" s="6"/>
    </row>
    <row r="1589" spans="1:4" x14ac:dyDescent="0.2">
      <c r="A1589">
        <v>1584</v>
      </c>
      <c r="B1589" s="14">
        <f>'BudgetSum 2-4'!E3</f>
        <v>12107</v>
      </c>
      <c r="C1589" s="5">
        <f t="shared" si="22"/>
        <v>-10523</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11219</v>
      </c>
      <c r="C1602" s="5">
        <f t="shared" si="22"/>
        <v>-9622</v>
      </c>
      <c r="D1602" s="6"/>
    </row>
    <row r="1603" spans="1:4" x14ac:dyDescent="0.2">
      <c r="A1603">
        <v>1598</v>
      </c>
      <c r="B1603" s="14">
        <f>'BudgetSum 2-4'!F3</f>
        <v>7893</v>
      </c>
      <c r="C1603" s="5">
        <f t="shared" si="22"/>
        <v>-6295</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1288</v>
      </c>
      <c r="C1616" s="5">
        <f t="shared" ref="C1616:C1644" si="23">A1616-B1616</f>
        <v>323</v>
      </c>
      <c r="D1616" s="6"/>
    </row>
    <row r="1617" spans="1:4" x14ac:dyDescent="0.2">
      <c r="A1617">
        <v>1612</v>
      </c>
      <c r="B1617" s="14">
        <f>'BudgetSum 2-4'!G3</f>
        <v>101518</v>
      </c>
      <c r="C1617" s="5">
        <f t="shared" si="23"/>
        <v>-99906</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94699</v>
      </c>
      <c r="C1630" s="5">
        <f t="shared" si="23"/>
        <v>-93074</v>
      </c>
      <c r="D1630" s="6"/>
    </row>
    <row r="1631" spans="1:4" x14ac:dyDescent="0.2">
      <c r="A1631">
        <v>1626</v>
      </c>
      <c r="B1631" s="14">
        <f>'BudgetSum 2-4'!H3</f>
        <v>44914</v>
      </c>
      <c r="C1631" s="5">
        <f t="shared" si="23"/>
        <v>-43288</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4914</v>
      </c>
      <c r="C1644" s="5">
        <f t="shared" si="23"/>
        <v>-3275</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327</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327</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327</v>
      </c>
    </row>
    <row r="2022" spans="1:4" x14ac:dyDescent="0.2">
      <c r="A2022" s="3">
        <v>2017</v>
      </c>
      <c r="D2022" s="6" t="s">
        <v>327</v>
      </c>
    </row>
    <row r="2023" spans="1:4" x14ac:dyDescent="0.2">
      <c r="A2023" s="3">
        <v>2018</v>
      </c>
      <c r="D2023" s="7"/>
    </row>
    <row r="2024" spans="1:4" x14ac:dyDescent="0.2">
      <c r="A2024" s="3">
        <v>2019</v>
      </c>
      <c r="D2024" s="7"/>
    </row>
    <row r="2025" spans="1:4" x14ac:dyDescent="0.2">
      <c r="A2025">
        <v>2020</v>
      </c>
      <c r="B2025" s="14">
        <f>'EstExp 12-20'!H86</f>
        <v>254825</v>
      </c>
      <c r="C2025" s="5">
        <f t="shared" ref="C2025:C2050" si="24">A2025-B2025</f>
        <v>-252805</v>
      </c>
      <c r="D2025" s="6"/>
    </row>
    <row r="2026" spans="1:4" x14ac:dyDescent="0.2">
      <c r="A2026" s="3">
        <v>2021</v>
      </c>
      <c r="D2026" s="6" t="s">
        <v>327</v>
      </c>
    </row>
    <row r="2027" spans="1:4" x14ac:dyDescent="0.2">
      <c r="A2027" s="3">
        <v>2022</v>
      </c>
      <c r="D2027" s="6" t="s">
        <v>327</v>
      </c>
    </row>
    <row r="2028" spans="1:4" x14ac:dyDescent="0.2">
      <c r="A2028" s="3">
        <v>2023</v>
      </c>
      <c r="D2028" s="6" t="s">
        <v>327</v>
      </c>
    </row>
    <row r="2029" spans="1:4" x14ac:dyDescent="0.2">
      <c r="A2029" s="3">
        <v>2024</v>
      </c>
      <c r="D2029" s="6" t="s">
        <v>327</v>
      </c>
    </row>
    <row r="2030" spans="1:4" x14ac:dyDescent="0.2">
      <c r="A2030" s="3">
        <v>2025</v>
      </c>
      <c r="D2030" s="6" t="s">
        <v>327</v>
      </c>
    </row>
    <row r="2031" spans="1:4" x14ac:dyDescent="0.2">
      <c r="A2031" s="4">
        <v>2026</v>
      </c>
      <c r="B2031" s="15">
        <f>'EstExp 12-20'!K103</f>
        <v>0</v>
      </c>
      <c r="C2031" s="5">
        <f t="shared" si="24"/>
        <v>2026</v>
      </c>
      <c r="D2031" s="6" t="s">
        <v>841</v>
      </c>
    </row>
    <row r="2032" spans="1:4" x14ac:dyDescent="0.2">
      <c r="A2032">
        <v>2027</v>
      </c>
      <c r="B2032" s="14">
        <f>'EstExp 12-20'!K86</f>
        <v>337325</v>
      </c>
      <c r="C2032" s="5">
        <f t="shared" si="24"/>
        <v>-335298</v>
      </c>
      <c r="D2032" s="6"/>
    </row>
    <row r="2033" spans="1:4" x14ac:dyDescent="0.2">
      <c r="A2033">
        <v>2028</v>
      </c>
      <c r="B2033" s="14">
        <f>'EstExp 12-20'!K94</f>
        <v>0</v>
      </c>
      <c r="C2033" s="5">
        <f t="shared" si="24"/>
        <v>2028</v>
      </c>
      <c r="D2033" s="6"/>
    </row>
    <row r="2034" spans="1:4" x14ac:dyDescent="0.2">
      <c r="A2034" s="4">
        <v>2029</v>
      </c>
      <c r="B2034" s="15">
        <f>'EstExp 12-20'!K102</f>
        <v>0</v>
      </c>
      <c r="C2034" s="5">
        <f t="shared" si="24"/>
        <v>2029</v>
      </c>
      <c r="D2034" s="18" t="s">
        <v>841</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327</v>
      </c>
    </row>
    <row r="2043" spans="1:4" x14ac:dyDescent="0.2">
      <c r="A2043" s="3">
        <v>2038</v>
      </c>
      <c r="D2043" s="6" t="s">
        <v>327</v>
      </c>
    </row>
    <row r="2044" spans="1:4" x14ac:dyDescent="0.2">
      <c r="A2044" s="3">
        <v>2039</v>
      </c>
      <c r="D2044" s="7"/>
    </row>
    <row r="2045" spans="1:4" x14ac:dyDescent="0.2">
      <c r="A2045" s="3">
        <v>2040</v>
      </c>
      <c r="D2045" s="6" t="s">
        <v>327</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93000</v>
      </c>
      <c r="C2049" s="5">
        <f t="shared" si="24"/>
        <v>-90956</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327</v>
      </c>
    </row>
    <row r="2053" spans="1:4" x14ac:dyDescent="0.2">
      <c r="A2053" s="3">
        <v>2048</v>
      </c>
      <c r="D2053" s="6" t="s">
        <v>327</v>
      </c>
    </row>
    <row r="2054" spans="1:4" x14ac:dyDescent="0.2">
      <c r="A2054" s="3">
        <v>2049</v>
      </c>
      <c r="D2054" s="6" t="s">
        <v>327</v>
      </c>
    </row>
    <row r="2055" spans="1:4" x14ac:dyDescent="0.2">
      <c r="A2055" s="3">
        <v>2050</v>
      </c>
      <c r="D2055" s="6" t="s">
        <v>327</v>
      </c>
    </row>
    <row r="2056" spans="1:4" x14ac:dyDescent="0.2">
      <c r="A2056" s="3">
        <v>2051</v>
      </c>
      <c r="D2056" s="6" t="s">
        <v>327</v>
      </c>
    </row>
    <row r="2057" spans="1:4" x14ac:dyDescent="0.2">
      <c r="A2057" s="3">
        <v>2052</v>
      </c>
      <c r="D2057" s="7"/>
    </row>
    <row r="2058" spans="1:4" x14ac:dyDescent="0.2">
      <c r="A2058" s="3">
        <v>2053</v>
      </c>
      <c r="D2058" s="6" t="s">
        <v>327</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327</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326</v>
      </c>
    </row>
    <row r="2379" spans="1:4" x14ac:dyDescent="0.2">
      <c r="A2379">
        <v>2374</v>
      </c>
      <c r="D2379" s="6"/>
    </row>
    <row r="2380" spans="1:4" x14ac:dyDescent="0.2">
      <c r="A2380" s="3">
        <v>2375</v>
      </c>
      <c r="D2380" s="6" t="s">
        <v>326</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326</v>
      </c>
    </row>
    <row r="2419" spans="1:4" x14ac:dyDescent="0.2">
      <c r="A2419">
        <v>2414</v>
      </c>
      <c r="D2419" s="6"/>
    </row>
    <row r="2420" spans="1:4" x14ac:dyDescent="0.2">
      <c r="A2420" s="3">
        <v>2415</v>
      </c>
      <c r="D2420" s="6" t="s">
        <v>326</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326</v>
      </c>
    </row>
    <row r="2448" spans="1:4" x14ac:dyDescent="0.2">
      <c r="A2448">
        <v>2443</v>
      </c>
      <c r="D2448" s="6"/>
    </row>
    <row r="2449" spans="1:4" x14ac:dyDescent="0.2">
      <c r="A2449" s="3">
        <v>2444</v>
      </c>
      <c r="D2449" s="6" t="s">
        <v>326</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534892</v>
      </c>
      <c r="C2495" s="5">
        <f t="shared" ref="C2495:C2503" si="25">A2495-B2495</f>
        <v>-532402</v>
      </c>
      <c r="D2495" s="6"/>
    </row>
    <row r="2496" spans="1:4" x14ac:dyDescent="0.2">
      <c r="A2496" s="3">
        <v>2491</v>
      </c>
      <c r="D2496" s="7"/>
    </row>
    <row r="2497" spans="1:4" x14ac:dyDescent="0.2">
      <c r="A2497">
        <v>2492</v>
      </c>
      <c r="B2497" s="14">
        <f>'BudgetSum 2-4'!C7</f>
        <v>1025914</v>
      </c>
      <c r="C2497" s="5">
        <f t="shared" si="25"/>
        <v>-1023422</v>
      </c>
      <c r="D2497" s="6"/>
    </row>
    <row r="2498" spans="1:4" x14ac:dyDescent="0.2">
      <c r="A2498">
        <v>2493</v>
      </c>
      <c r="B2498" s="14">
        <f>'BudgetSum 2-4'!C8</f>
        <v>140358</v>
      </c>
      <c r="C2498" s="5">
        <f t="shared" si="25"/>
        <v>-137865</v>
      </c>
      <c r="D2498" s="6"/>
    </row>
    <row r="2499" spans="1:4" x14ac:dyDescent="0.2">
      <c r="A2499">
        <v>2494</v>
      </c>
      <c r="B2499" s="14">
        <f>'BudgetSum 2-4'!C9</f>
        <v>1701164</v>
      </c>
      <c r="C2499" s="5">
        <f t="shared" si="25"/>
        <v>-1698670</v>
      </c>
      <c r="D2499" s="6"/>
    </row>
    <row r="2500" spans="1:4" x14ac:dyDescent="0.2">
      <c r="A2500">
        <v>2495</v>
      </c>
      <c r="B2500" s="14">
        <f>'BudgetSum 2-4'!C13</f>
        <v>1289404</v>
      </c>
      <c r="C2500" s="5">
        <f t="shared" si="25"/>
        <v>-1286909</v>
      </c>
      <c r="D2500" s="6"/>
    </row>
    <row r="2501" spans="1:4" x14ac:dyDescent="0.2">
      <c r="A2501">
        <v>2496</v>
      </c>
      <c r="B2501" s="14">
        <f>'BudgetSum 2-4'!C14</f>
        <v>328096</v>
      </c>
      <c r="C2501" s="5">
        <f t="shared" si="25"/>
        <v>-325600</v>
      </c>
      <c r="D2501" s="6"/>
    </row>
    <row r="2502" spans="1:4" x14ac:dyDescent="0.2">
      <c r="A2502">
        <v>2497</v>
      </c>
      <c r="B2502" s="14">
        <f>'BudgetSum 2-4'!C15</f>
        <v>1200</v>
      </c>
      <c r="C2502" s="5">
        <f t="shared" si="25"/>
        <v>1297</v>
      </c>
      <c r="D2502" s="6"/>
    </row>
    <row r="2503" spans="1:4" x14ac:dyDescent="0.2">
      <c r="A2503">
        <v>2498</v>
      </c>
      <c r="B2503" s="14">
        <f>'BudgetSum 2-4'!C16</f>
        <v>337325</v>
      </c>
      <c r="C2503" s="5">
        <f t="shared" si="25"/>
        <v>-334827</v>
      </c>
      <c r="D2503" s="6"/>
    </row>
    <row r="2504" spans="1:4" x14ac:dyDescent="0.2">
      <c r="A2504">
        <v>2499</v>
      </c>
      <c r="B2504" s="14">
        <f>'BudgetSum 2-4'!C17</f>
        <v>0</v>
      </c>
      <c r="C2504" s="5">
        <f t="shared" ref="C2504:C2557" si="26">A2504-B2504</f>
        <v>2499</v>
      </c>
      <c r="D2504" s="6"/>
    </row>
    <row r="2505" spans="1:4" x14ac:dyDescent="0.2">
      <c r="A2505">
        <v>2500</v>
      </c>
      <c r="B2505" s="14">
        <f>'BudgetSum 2-4'!C19</f>
        <v>1956025</v>
      </c>
      <c r="C2505" s="5">
        <f t="shared" si="26"/>
        <v>-1953525</v>
      </c>
      <c r="D2505" s="6"/>
    </row>
    <row r="2506" spans="1:4" x14ac:dyDescent="0.2">
      <c r="A2506">
        <v>2501</v>
      </c>
      <c r="B2506" s="14">
        <f>'BudgetSum 2-4'!C22</f>
        <v>-254861</v>
      </c>
      <c r="C2506" s="5">
        <f t="shared" si="26"/>
        <v>257362</v>
      </c>
      <c r="D2506" s="6"/>
    </row>
    <row r="2507" spans="1:4" x14ac:dyDescent="0.2">
      <c r="A2507" s="3">
        <v>2502</v>
      </c>
      <c r="D2507" s="6"/>
    </row>
    <row r="2508" spans="1:4" x14ac:dyDescent="0.2">
      <c r="A2508">
        <v>2503</v>
      </c>
      <c r="B2508" s="14">
        <f>'BudgetSum 2-4'!D5</f>
        <v>530904</v>
      </c>
      <c r="C2508" s="5">
        <f t="shared" si="26"/>
        <v>-528401</v>
      </c>
      <c r="D2508" s="6"/>
    </row>
    <row r="2509" spans="1:4" x14ac:dyDescent="0.2">
      <c r="A2509" s="3">
        <v>2504</v>
      </c>
      <c r="D2509" s="7"/>
    </row>
    <row r="2510" spans="1:4" x14ac:dyDescent="0.2">
      <c r="A2510">
        <v>2505</v>
      </c>
      <c r="B2510" s="14">
        <f>'BudgetSum 2-4'!D7</f>
        <v>500</v>
      </c>
      <c r="C2510" s="5">
        <f t="shared" si="26"/>
        <v>2005</v>
      </c>
      <c r="D2510" s="6"/>
    </row>
    <row r="2511" spans="1:4" x14ac:dyDescent="0.2">
      <c r="A2511">
        <v>2506</v>
      </c>
      <c r="B2511" s="14">
        <f>'BudgetSum 2-4'!D8</f>
        <v>0</v>
      </c>
      <c r="C2511" s="5">
        <f t="shared" si="26"/>
        <v>2506</v>
      </c>
      <c r="D2511" s="6"/>
    </row>
    <row r="2512" spans="1:4" x14ac:dyDescent="0.2">
      <c r="A2512">
        <v>2507</v>
      </c>
      <c r="B2512" s="14">
        <f>'BudgetSum 2-4'!D9</f>
        <v>531404</v>
      </c>
      <c r="C2512" s="5">
        <f t="shared" si="26"/>
        <v>-528897</v>
      </c>
      <c r="D2512" s="6"/>
    </row>
    <row r="2513" spans="1:4" x14ac:dyDescent="0.2">
      <c r="A2513">
        <v>2508</v>
      </c>
      <c r="B2513" s="14">
        <f>'BudgetSum 2-4'!D14</f>
        <v>635200</v>
      </c>
      <c r="C2513" s="5">
        <f t="shared" si="26"/>
        <v>-632692</v>
      </c>
      <c r="D2513" s="6"/>
    </row>
    <row r="2514" spans="1:4" x14ac:dyDescent="0.2">
      <c r="A2514">
        <v>2509</v>
      </c>
      <c r="B2514" s="14">
        <f>'BudgetSum 2-4'!D15</f>
        <v>0</v>
      </c>
      <c r="C2514" s="5">
        <f t="shared" si="26"/>
        <v>2509</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635200</v>
      </c>
      <c r="C2517" s="5">
        <f t="shared" si="26"/>
        <v>-632688</v>
      </c>
      <c r="D2517" s="6"/>
    </row>
    <row r="2518" spans="1:4" x14ac:dyDescent="0.2">
      <c r="A2518">
        <v>2513</v>
      </c>
      <c r="B2518" s="14">
        <f>'BudgetSum 2-4'!D22</f>
        <v>-103796</v>
      </c>
      <c r="C2518" s="5">
        <f t="shared" si="26"/>
        <v>106309</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40760</v>
      </c>
      <c r="C2535" s="5">
        <f t="shared" si="26"/>
        <v>-38230</v>
      </c>
      <c r="D2535" s="6"/>
    </row>
    <row r="2536" spans="1:4" x14ac:dyDescent="0.2">
      <c r="A2536" s="3">
        <v>2531</v>
      </c>
      <c r="D2536" s="7"/>
    </row>
    <row r="2537" spans="1:4" x14ac:dyDescent="0.2">
      <c r="A2537">
        <v>2532</v>
      </c>
      <c r="B2537" s="14">
        <f>'BudgetSum 2-4'!F7</f>
        <v>97150</v>
      </c>
      <c r="C2537" s="5">
        <f t="shared" si="26"/>
        <v>-94618</v>
      </c>
      <c r="D2537" s="6"/>
    </row>
    <row r="2538" spans="1:4" x14ac:dyDescent="0.2">
      <c r="A2538">
        <v>2533</v>
      </c>
      <c r="B2538" s="14">
        <f>'BudgetSum 2-4'!F8</f>
        <v>0</v>
      </c>
      <c r="C2538" s="5">
        <f t="shared" si="26"/>
        <v>2533</v>
      </c>
      <c r="D2538" s="6"/>
    </row>
    <row r="2539" spans="1:4" x14ac:dyDescent="0.2">
      <c r="A2539">
        <v>2534</v>
      </c>
      <c r="B2539" s="14">
        <f>'BudgetSum 2-4'!F9</f>
        <v>137910</v>
      </c>
      <c r="C2539" s="5">
        <f t="shared" si="26"/>
        <v>-135376</v>
      </c>
      <c r="D2539" s="6"/>
    </row>
    <row r="2540" spans="1:4" x14ac:dyDescent="0.2">
      <c r="A2540">
        <v>2535</v>
      </c>
      <c r="B2540" s="14">
        <f>'BudgetSum 2-4'!F14</f>
        <v>169515</v>
      </c>
      <c r="C2540" s="5">
        <f t="shared" si="26"/>
        <v>-166980</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169515</v>
      </c>
      <c r="C2544" s="5">
        <f t="shared" si="26"/>
        <v>-166976</v>
      </c>
      <c r="D2544" s="6"/>
    </row>
    <row r="2545" spans="1:4" x14ac:dyDescent="0.2">
      <c r="A2545">
        <v>2540</v>
      </c>
      <c r="B2545" s="14">
        <f>'BudgetSum 2-4'!F22</f>
        <v>-31605</v>
      </c>
      <c r="C2545" s="5">
        <f t="shared" si="26"/>
        <v>34145</v>
      </c>
      <c r="D2545" s="6"/>
    </row>
    <row r="2546" spans="1:4" x14ac:dyDescent="0.2">
      <c r="A2546" s="3">
        <v>2541</v>
      </c>
      <c r="D2546" s="6"/>
    </row>
    <row r="2547" spans="1:4" x14ac:dyDescent="0.2">
      <c r="A2547">
        <v>2542</v>
      </c>
      <c r="B2547" s="14">
        <f>'BudgetSum 2-4'!G5</f>
        <v>52001</v>
      </c>
      <c r="C2547" s="5">
        <f t="shared" si="26"/>
        <v>-49459</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52001</v>
      </c>
      <c r="C2550" s="5">
        <f t="shared" si="26"/>
        <v>-49456</v>
      </c>
      <c r="D2550" s="6"/>
    </row>
    <row r="2551" spans="1:4" x14ac:dyDescent="0.2">
      <c r="A2551">
        <v>2546</v>
      </c>
      <c r="B2551" s="14">
        <f>'BudgetSum 2-4'!G13</f>
        <v>24630</v>
      </c>
      <c r="C2551" s="5">
        <f t="shared" si="26"/>
        <v>-22084</v>
      </c>
      <c r="D2551" s="6"/>
    </row>
    <row r="2552" spans="1:4" x14ac:dyDescent="0.2">
      <c r="A2552">
        <v>2547</v>
      </c>
      <c r="B2552" s="14">
        <f>'BudgetSum 2-4'!G14</f>
        <v>34140</v>
      </c>
      <c r="C2552" s="5">
        <f t="shared" si="26"/>
        <v>-31593</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58820</v>
      </c>
      <c r="C2556" s="5">
        <f t="shared" si="26"/>
        <v>-56269</v>
      </c>
      <c r="D2556" s="6"/>
    </row>
    <row r="2557" spans="1:4" x14ac:dyDescent="0.2">
      <c r="A2557">
        <v>2552</v>
      </c>
      <c r="B2557" s="14">
        <f>'BudgetSum 2-4'!G22</f>
        <v>-6819</v>
      </c>
      <c r="C2557" s="5">
        <f t="shared" si="26"/>
        <v>9371</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56200</v>
      </c>
      <c r="C2574" s="5">
        <f t="shared" ref="C2574:C2606" si="27">A2574-B2574</f>
        <v>-53631</v>
      </c>
      <c r="D2574" s="6"/>
    </row>
    <row r="2575" spans="1:4" x14ac:dyDescent="0.2">
      <c r="A2575">
        <v>2570</v>
      </c>
      <c r="B2575" s="14">
        <f>'BudgetSum 2-4'!E7</f>
        <v>0</v>
      </c>
      <c r="C2575" s="5">
        <f t="shared" si="27"/>
        <v>2570</v>
      </c>
      <c r="D2575" s="6"/>
    </row>
    <row r="2576" spans="1:4" x14ac:dyDescent="0.2">
      <c r="A2576">
        <v>2571</v>
      </c>
      <c r="B2576" s="14">
        <f>'BudgetSum 2-4'!E9</f>
        <v>56200</v>
      </c>
      <c r="C2576" s="5">
        <f t="shared" si="27"/>
        <v>-53629</v>
      </c>
      <c r="D2576" s="6"/>
    </row>
    <row r="2577" spans="1:4" x14ac:dyDescent="0.2">
      <c r="A2577">
        <v>2572</v>
      </c>
      <c r="B2577" s="14">
        <f>'BudgetSum 2-4'!E16</f>
        <v>0</v>
      </c>
      <c r="C2577" s="5">
        <f t="shared" si="27"/>
        <v>2572</v>
      </c>
      <c r="D2577" s="6"/>
    </row>
    <row r="2578" spans="1:4" x14ac:dyDescent="0.2">
      <c r="A2578">
        <v>2573</v>
      </c>
      <c r="B2578" s="14">
        <f>'BudgetSum 2-4'!E17</f>
        <v>57088</v>
      </c>
      <c r="C2578" s="5">
        <f t="shared" si="27"/>
        <v>-54515</v>
      </c>
      <c r="D2578" s="6"/>
    </row>
    <row r="2579" spans="1:4" x14ac:dyDescent="0.2">
      <c r="A2579">
        <v>2574</v>
      </c>
      <c r="B2579" s="14">
        <f>'BudgetSum 2-4'!E19</f>
        <v>57088</v>
      </c>
      <c r="C2579" s="5">
        <f t="shared" si="27"/>
        <v>-54514</v>
      </c>
      <c r="D2579" s="6"/>
    </row>
    <row r="2580" spans="1:4" x14ac:dyDescent="0.2">
      <c r="A2580">
        <v>2575</v>
      </c>
      <c r="B2580" s="14">
        <f>'BudgetSum 2-4'!E22</f>
        <v>-888</v>
      </c>
      <c r="C2580" s="5">
        <f t="shared" si="27"/>
        <v>3463</v>
      </c>
      <c r="D2580" s="6"/>
    </row>
    <row r="2581" spans="1:4" x14ac:dyDescent="0.2">
      <c r="A2581" s="3">
        <v>2576</v>
      </c>
      <c r="D2581" s="6"/>
    </row>
    <row r="2582" spans="1:4" x14ac:dyDescent="0.2">
      <c r="A2582" s="3">
        <v>2577</v>
      </c>
      <c r="D2582" s="6" t="s">
        <v>327</v>
      </c>
    </row>
    <row r="2583" spans="1:4" x14ac:dyDescent="0.2">
      <c r="A2583" s="3">
        <v>2578</v>
      </c>
      <c r="D2583" s="6" t="s">
        <v>327</v>
      </c>
    </row>
    <row r="2584" spans="1:4" x14ac:dyDescent="0.2">
      <c r="A2584" s="3">
        <v>2579</v>
      </c>
      <c r="D2584" s="6" t="s">
        <v>327</v>
      </c>
    </row>
    <row r="2585" spans="1:4" x14ac:dyDescent="0.2">
      <c r="A2585" s="3">
        <v>2580</v>
      </c>
      <c r="D2585" s="6" t="s">
        <v>327</v>
      </c>
    </row>
    <row r="2586" spans="1:4" x14ac:dyDescent="0.2">
      <c r="A2586" s="3">
        <v>2581</v>
      </c>
      <c r="D2586" s="6" t="s">
        <v>327</v>
      </c>
    </row>
    <row r="2587" spans="1:4" x14ac:dyDescent="0.2">
      <c r="A2587" s="3">
        <v>2582</v>
      </c>
      <c r="D2587" s="6" t="s">
        <v>327</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0</v>
      </c>
      <c r="C2599" s="5">
        <f t="shared" si="27"/>
        <v>2594</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0</v>
      </c>
      <c r="C2602" s="5">
        <f t="shared" si="27"/>
        <v>2597</v>
      </c>
      <c r="D2602" s="6"/>
    </row>
    <row r="2603" spans="1:4" x14ac:dyDescent="0.2">
      <c r="A2603">
        <v>2598</v>
      </c>
      <c r="B2603" s="14">
        <f>'BudgetSum 2-4'!H14</f>
        <v>40000</v>
      </c>
      <c r="C2603" s="5">
        <f t="shared" si="27"/>
        <v>-37402</v>
      </c>
      <c r="D2603" s="6"/>
    </row>
    <row r="2604" spans="1:4" x14ac:dyDescent="0.2">
      <c r="A2604">
        <v>2599</v>
      </c>
      <c r="B2604" s="14">
        <f>'BudgetSum 2-4'!H16</f>
        <v>0</v>
      </c>
      <c r="C2604" s="5">
        <f t="shared" si="27"/>
        <v>2599</v>
      </c>
      <c r="D2604" s="6"/>
    </row>
    <row r="2605" spans="1:4" x14ac:dyDescent="0.2">
      <c r="A2605">
        <v>2600</v>
      </c>
      <c r="B2605" s="14">
        <f>'BudgetSum 2-4'!H19</f>
        <v>40000</v>
      </c>
      <c r="C2605" s="5">
        <f t="shared" si="27"/>
        <v>-37400</v>
      </c>
      <c r="D2605" s="6"/>
    </row>
    <row r="2606" spans="1:4" x14ac:dyDescent="0.2">
      <c r="A2606">
        <v>2601</v>
      </c>
      <c r="B2606" s="14">
        <f>'BudgetSum 2-4'!H22</f>
        <v>-40000</v>
      </c>
      <c r="C2606" s="5">
        <f t="shared" si="27"/>
        <v>42601</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0</v>
      </c>
      <c r="C2662" s="5">
        <f t="shared" ref="C2662:C2670" si="28">A2662-B2662</f>
        <v>2657</v>
      </c>
      <c r="D2662" s="6"/>
    </row>
    <row r="2663" spans="1:4" x14ac:dyDescent="0.2">
      <c r="A2663">
        <v>2658</v>
      </c>
      <c r="B2663" s="14">
        <f>'EstExp 12-20'!D53</f>
        <v>0</v>
      </c>
      <c r="C2663" s="5">
        <f t="shared" si="28"/>
        <v>2658</v>
      </c>
      <c r="D2663" s="6"/>
    </row>
    <row r="2664" spans="1:4" x14ac:dyDescent="0.2">
      <c r="A2664">
        <v>2659</v>
      </c>
      <c r="B2664" s="14">
        <f>'EstExp 12-20'!E53</f>
        <v>0</v>
      </c>
      <c r="C2664" s="5">
        <f t="shared" si="28"/>
        <v>2659</v>
      </c>
      <c r="D2664" s="6"/>
    </row>
    <row r="2665" spans="1:4" x14ac:dyDescent="0.2">
      <c r="A2665">
        <v>2660</v>
      </c>
      <c r="B2665" s="14">
        <f>'EstExp 12-20'!F53</f>
        <v>0</v>
      </c>
      <c r="C2665" s="5">
        <f t="shared" si="28"/>
        <v>2660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0</v>
      </c>
      <c r="C2668" s="5">
        <f t="shared" si="28"/>
        <v>2663</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35000</v>
      </c>
      <c r="C2701" s="5">
        <f t="shared" ref="C2701:C2757" si="29">A2701-B2701</f>
        <v>-32304</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0</v>
      </c>
      <c r="C2713" s="5">
        <f t="shared" si="29"/>
        <v>2708</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327</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82500</v>
      </c>
      <c r="C2733" s="5">
        <f t="shared" si="29"/>
        <v>-79772</v>
      </c>
      <c r="D2733" s="6"/>
    </row>
    <row r="2734" spans="1:4" x14ac:dyDescent="0.2">
      <c r="A2734">
        <v>2729</v>
      </c>
      <c r="B2734" s="14">
        <f>'EstExp 12-20'!E104</f>
        <v>82500</v>
      </c>
      <c r="C2734" s="5">
        <f t="shared" si="29"/>
        <v>-79771</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0</v>
      </c>
      <c r="C2741" s="5">
        <f t="shared" si="29"/>
        <v>2736</v>
      </c>
      <c r="D2741" s="6"/>
    </row>
    <row r="2742" spans="1:4" x14ac:dyDescent="0.2">
      <c r="A2742">
        <v>2737</v>
      </c>
      <c r="B2742" s="14">
        <f>'EstExp 12-20'!D134</f>
        <v>0</v>
      </c>
      <c r="C2742" s="5">
        <f t="shared" si="29"/>
        <v>2737</v>
      </c>
      <c r="D2742" s="6"/>
    </row>
    <row r="2743" spans="1:4" x14ac:dyDescent="0.2">
      <c r="A2743">
        <v>2738</v>
      </c>
      <c r="B2743" s="14">
        <f>'EstExp 12-20'!E134</f>
        <v>0</v>
      </c>
      <c r="C2743" s="5">
        <f t="shared" si="29"/>
        <v>2738</v>
      </c>
      <c r="D2743" s="6"/>
    </row>
    <row r="2744" spans="1:4" x14ac:dyDescent="0.2">
      <c r="A2744">
        <v>2739</v>
      </c>
      <c r="B2744" s="14">
        <f>'EstExp 12-20'!F134</f>
        <v>0</v>
      </c>
      <c r="C2744" s="5">
        <f t="shared" si="29"/>
        <v>2739</v>
      </c>
      <c r="D2744" s="6"/>
    </row>
    <row r="2745" spans="1:4" x14ac:dyDescent="0.2">
      <c r="A2745">
        <v>2740</v>
      </c>
      <c r="B2745" s="14">
        <f>'EstExp 12-20'!G134</f>
        <v>0</v>
      </c>
      <c r="C2745" s="5">
        <f t="shared" si="29"/>
        <v>2740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327</v>
      </c>
    </row>
    <row r="2749" spans="1:4" x14ac:dyDescent="0.2">
      <c r="A2749">
        <v>2744</v>
      </c>
      <c r="B2749" s="14">
        <f>'EstExp 12-20'!K134</f>
        <v>0</v>
      </c>
      <c r="C2749" s="5">
        <f t="shared" si="29"/>
        <v>2744</v>
      </c>
      <c r="D2749" s="6"/>
    </row>
    <row r="2750" spans="1:4" x14ac:dyDescent="0.2">
      <c r="A2750">
        <v>2745</v>
      </c>
      <c r="B2750" s="14">
        <f>'BudgetSum 2-4'!D53</f>
        <v>35000</v>
      </c>
      <c r="C2750" s="5">
        <f t="shared" si="29"/>
        <v>-32255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327</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0</v>
      </c>
      <c r="C2757" s="5">
        <f t="shared" si="29"/>
        <v>2752</v>
      </c>
      <c r="D2757" s="6"/>
    </row>
    <row r="2758" spans="1:4" x14ac:dyDescent="0.2">
      <c r="A2758" s="3">
        <v>2753</v>
      </c>
      <c r="D2758" s="6" t="s">
        <v>327</v>
      </c>
    </row>
    <row r="2759" spans="1:4" x14ac:dyDescent="0.2">
      <c r="A2759" s="3">
        <v>2754</v>
      </c>
      <c r="D2759" s="7"/>
    </row>
    <row r="2760" spans="1:4" x14ac:dyDescent="0.2">
      <c r="A2760" s="3">
        <v>2755</v>
      </c>
      <c r="D2760" s="6" t="s">
        <v>327</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0</v>
      </c>
      <c r="C2763" s="5">
        <f t="shared" si="30"/>
        <v>2758</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327</v>
      </c>
    </row>
    <row r="2778" spans="1:4" x14ac:dyDescent="0.2">
      <c r="A2778" s="3">
        <v>2773</v>
      </c>
      <c r="D2778" s="6" t="s">
        <v>327</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327</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327</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82500</v>
      </c>
      <c r="C2894" s="5">
        <f t="shared" si="31"/>
        <v>-79611</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0</v>
      </c>
      <c r="C2899" s="5">
        <f t="shared" si="31"/>
        <v>2894</v>
      </c>
      <c r="D2899" s="6"/>
    </row>
    <row r="2900" spans="1:4" x14ac:dyDescent="0.2">
      <c r="A2900">
        <v>2895</v>
      </c>
      <c r="B2900" s="14">
        <f>'EstExp 12-20'!H81</f>
        <v>254825</v>
      </c>
      <c r="C2900" s="5">
        <f t="shared" si="31"/>
        <v>-251930</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327</v>
      </c>
    </row>
    <row r="2906" spans="1:4" x14ac:dyDescent="0.2">
      <c r="A2906" s="3">
        <v>2901</v>
      </c>
      <c r="D2906" s="6" t="s">
        <v>327</v>
      </c>
    </row>
    <row r="2907" spans="1:4" x14ac:dyDescent="0.2">
      <c r="A2907" s="3">
        <v>2902</v>
      </c>
      <c r="D2907" s="6" t="s">
        <v>327</v>
      </c>
    </row>
    <row r="2908" spans="1:4" x14ac:dyDescent="0.2">
      <c r="A2908" s="3">
        <v>2903</v>
      </c>
      <c r="D2908" s="6" t="s">
        <v>327</v>
      </c>
    </row>
    <row r="2909" spans="1:4" x14ac:dyDescent="0.2">
      <c r="A2909" s="3">
        <v>2904</v>
      </c>
      <c r="D2909" s="6" t="s">
        <v>327</v>
      </c>
    </row>
    <row r="2910" spans="1:4" x14ac:dyDescent="0.2">
      <c r="A2910" s="3">
        <v>2905</v>
      </c>
      <c r="D2910" s="6" t="s">
        <v>327</v>
      </c>
    </row>
    <row r="2911" spans="1:4" x14ac:dyDescent="0.2">
      <c r="A2911" s="3">
        <v>2906</v>
      </c>
      <c r="D2911" s="6" t="s">
        <v>327</v>
      </c>
    </row>
    <row r="2912" spans="1:4" x14ac:dyDescent="0.2">
      <c r="A2912" s="3">
        <v>2907</v>
      </c>
      <c r="D2912" s="6" t="s">
        <v>327</v>
      </c>
    </row>
    <row r="2913" spans="1:4" x14ac:dyDescent="0.2">
      <c r="A2913" s="3">
        <v>2908</v>
      </c>
      <c r="D2913" s="6" t="s">
        <v>327</v>
      </c>
    </row>
    <row r="2914" spans="1:4" x14ac:dyDescent="0.2">
      <c r="A2914" s="3">
        <v>2909</v>
      </c>
      <c r="D2914" s="6" t="s">
        <v>327</v>
      </c>
    </row>
    <row r="2915" spans="1:4" x14ac:dyDescent="0.2">
      <c r="A2915" s="3">
        <v>2910</v>
      </c>
      <c r="D2915" s="6" t="s">
        <v>327</v>
      </c>
    </row>
    <row r="2916" spans="1:4" x14ac:dyDescent="0.2">
      <c r="A2916" s="3">
        <v>2911</v>
      </c>
      <c r="D2916" s="6" t="s">
        <v>327</v>
      </c>
    </row>
    <row r="2917" spans="1:4" x14ac:dyDescent="0.2">
      <c r="A2917">
        <v>2912</v>
      </c>
      <c r="B2917" s="14">
        <f>'EstExp 12-20'!K80</f>
        <v>0</v>
      </c>
      <c r="C2917" s="5">
        <f t="shared" si="31"/>
        <v>2912</v>
      </c>
      <c r="D2917" s="6"/>
    </row>
    <row r="2918" spans="1:4" x14ac:dyDescent="0.2">
      <c r="A2918">
        <v>2913</v>
      </c>
      <c r="B2918" s="14">
        <f>'EstExp 12-20'!K81</f>
        <v>337325</v>
      </c>
      <c r="C2918" s="5">
        <f t="shared" si="31"/>
        <v>-334412</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327</v>
      </c>
    </row>
    <row r="2927" spans="1:4" x14ac:dyDescent="0.2">
      <c r="A2927" s="3">
        <v>2922</v>
      </c>
      <c r="D2927" s="6" t="s">
        <v>327</v>
      </c>
    </row>
    <row r="2928" spans="1:4" x14ac:dyDescent="0.2">
      <c r="A2928" s="3">
        <v>2923</v>
      </c>
      <c r="D2928" s="6" t="s">
        <v>327</v>
      </c>
    </row>
    <row r="2929" spans="1:4" x14ac:dyDescent="0.2">
      <c r="A2929" s="3">
        <v>2924</v>
      </c>
      <c r="D2929" s="6" t="s">
        <v>327</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13700</v>
      </c>
      <c r="C2999" s="5">
        <f t="shared" si="32"/>
        <v>-10706</v>
      </c>
      <c r="D2999" s="6"/>
    </row>
    <row r="3000" spans="1:4" x14ac:dyDescent="0.2">
      <c r="A3000">
        <v>2995</v>
      </c>
      <c r="B3000" s="14">
        <f>'EstExp 12-20'!D10</f>
        <v>425</v>
      </c>
      <c r="C3000" s="5">
        <f t="shared" si="32"/>
        <v>2570</v>
      </c>
      <c r="D3000" s="6"/>
    </row>
    <row r="3001" spans="1:4" x14ac:dyDescent="0.2">
      <c r="A3001">
        <v>2996</v>
      </c>
      <c r="B3001" s="14">
        <f>'EstExp 12-20'!E10</f>
        <v>0</v>
      </c>
      <c r="C3001" s="5">
        <f t="shared" si="32"/>
        <v>2996</v>
      </c>
      <c r="D3001" s="6"/>
    </row>
    <row r="3002" spans="1:4" x14ac:dyDescent="0.2">
      <c r="A3002">
        <v>2997</v>
      </c>
      <c r="B3002" s="14">
        <f>'EstExp 12-20'!F10</f>
        <v>11250</v>
      </c>
      <c r="C3002" s="5">
        <f t="shared" si="32"/>
        <v>-8253</v>
      </c>
      <c r="D3002" s="6"/>
    </row>
    <row r="3003" spans="1:4" x14ac:dyDescent="0.2">
      <c r="A3003">
        <v>2998</v>
      </c>
      <c r="B3003" s="14">
        <f>'EstExp 12-20'!G10</f>
        <v>0</v>
      </c>
      <c r="C3003" s="5">
        <f t="shared" si="32"/>
        <v>2998</v>
      </c>
      <c r="D3003" s="6"/>
    </row>
    <row r="3004" spans="1:4" x14ac:dyDescent="0.2">
      <c r="A3004">
        <v>2999</v>
      </c>
      <c r="B3004" s="14">
        <f>'EstExp 12-20'!H10</f>
        <v>0</v>
      </c>
      <c r="C3004" s="5">
        <f t="shared" si="32"/>
        <v>2999</v>
      </c>
      <c r="D3004" s="6"/>
    </row>
    <row r="3005" spans="1:4" x14ac:dyDescent="0.2">
      <c r="A3005" s="3">
        <v>3000</v>
      </c>
      <c r="D3005" s="6" t="s">
        <v>327</v>
      </c>
    </row>
    <row r="3006" spans="1:4" x14ac:dyDescent="0.2">
      <c r="A3006">
        <v>3001</v>
      </c>
      <c r="B3006" s="14">
        <f>'EstExp 12-20'!K10</f>
        <v>25375</v>
      </c>
      <c r="C3006" s="5">
        <f t="shared" si="32"/>
        <v>-22374</v>
      </c>
      <c r="D3006" s="6"/>
    </row>
    <row r="3007" spans="1:4" x14ac:dyDescent="0.2">
      <c r="A3007" s="3">
        <v>3002</v>
      </c>
      <c r="D3007" s="6" t="s">
        <v>327</v>
      </c>
    </row>
    <row r="3008" spans="1:4" x14ac:dyDescent="0.2">
      <c r="A3008">
        <v>3003</v>
      </c>
      <c r="B3008" s="14">
        <f>'EstExp 12-20'!D223</f>
        <v>2800</v>
      </c>
      <c r="C3008" s="5">
        <f t="shared" si="32"/>
        <v>203</v>
      </c>
      <c r="D3008" s="6"/>
    </row>
    <row r="3009" spans="1:4" x14ac:dyDescent="0.2">
      <c r="A3009">
        <v>3004</v>
      </c>
      <c r="B3009" s="14">
        <f>'EstExp 12-20'!K223</f>
        <v>2800</v>
      </c>
      <c r="C3009" s="5">
        <f t="shared" si="32"/>
        <v>204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327</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327</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11617</v>
      </c>
      <c r="C3169" s="5">
        <f t="shared" ref="C3169:C3205" si="35">A3169-B3169</f>
        <v>-8453</v>
      </c>
      <c r="D3169" s="6"/>
    </row>
    <row r="3170" spans="1:4" x14ac:dyDescent="0.2">
      <c r="A3170">
        <v>3165</v>
      </c>
      <c r="B3170" s="14">
        <f>'BudgetSum 2-4'!I9</f>
        <v>11617</v>
      </c>
      <c r="C3170" s="5">
        <f t="shared" si="35"/>
        <v>-8452</v>
      </c>
      <c r="D3170" s="6"/>
    </row>
    <row r="3171" spans="1:4" x14ac:dyDescent="0.2">
      <c r="A3171">
        <v>3166</v>
      </c>
      <c r="B3171" s="14">
        <f>'BudgetSum 2-4'!I22</f>
        <v>11617</v>
      </c>
      <c r="C3171" s="5">
        <f t="shared" si="35"/>
        <v>-8451</v>
      </c>
      <c r="D3171" s="6"/>
    </row>
    <row r="3172" spans="1:4" x14ac:dyDescent="0.2">
      <c r="A3172">
        <v>3167</v>
      </c>
      <c r="B3172" s="14">
        <f>'BudgetSum 2-4'!C45</f>
        <v>0</v>
      </c>
      <c r="C3172" s="5">
        <f t="shared" si="35"/>
        <v>3167</v>
      </c>
      <c r="D3172" s="6"/>
    </row>
    <row r="3173" spans="1:4" x14ac:dyDescent="0.2">
      <c r="A3173">
        <v>3168</v>
      </c>
      <c r="B3173" s="14">
        <f>'BudgetSum 2-4'!C46</f>
        <v>35000</v>
      </c>
      <c r="C3173" s="5">
        <f t="shared" si="35"/>
        <v>-31832</v>
      </c>
      <c r="D3173" s="6"/>
    </row>
    <row r="3174" spans="1:4" x14ac:dyDescent="0.2">
      <c r="A3174">
        <v>3169</v>
      </c>
      <c r="B3174" s="14">
        <f>'BudgetSum 2-4'!C78</f>
        <v>0</v>
      </c>
      <c r="C3174" s="5">
        <f t="shared" si="35"/>
        <v>3169</v>
      </c>
      <c r="D3174" s="6"/>
    </row>
    <row r="3175" spans="1:4" x14ac:dyDescent="0.2">
      <c r="A3175">
        <v>3170</v>
      </c>
      <c r="B3175" s="14">
        <f>'BudgetSum 2-4'!C79</f>
        <v>0</v>
      </c>
      <c r="C3175" s="5">
        <f t="shared" si="35"/>
        <v>3170</v>
      </c>
      <c r="D3175" s="6"/>
    </row>
    <row r="3176" spans="1:4" x14ac:dyDescent="0.2">
      <c r="A3176">
        <v>3171</v>
      </c>
      <c r="B3176" s="14">
        <f>'BudgetSum 2-4'!C80</f>
        <v>35000</v>
      </c>
      <c r="C3176" s="5">
        <f t="shared" si="35"/>
        <v>-31829</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68000</v>
      </c>
      <c r="C3179" s="5">
        <f t="shared" si="35"/>
        <v>-64826</v>
      </c>
      <c r="D3179" s="6"/>
    </row>
    <row r="3180" spans="1:4" x14ac:dyDescent="0.2">
      <c r="A3180">
        <v>3175</v>
      </c>
      <c r="B3180" s="14">
        <f>'BudgetSum 2-4'!D78</f>
        <v>0</v>
      </c>
      <c r="C3180" s="5">
        <f t="shared" si="35"/>
        <v>3175</v>
      </c>
      <c r="D3180" s="6"/>
    </row>
    <row r="3181" spans="1:4" x14ac:dyDescent="0.2">
      <c r="A3181">
        <v>3176</v>
      </c>
      <c r="B3181" s="14">
        <f>'BudgetSum 2-4'!D79</f>
        <v>35000</v>
      </c>
      <c r="C3181" s="5">
        <f t="shared" si="35"/>
        <v>-31824</v>
      </c>
      <c r="D3181" s="6"/>
    </row>
    <row r="3182" spans="1:4" x14ac:dyDescent="0.2">
      <c r="A3182">
        <v>3177</v>
      </c>
      <c r="B3182" s="14">
        <f>'BudgetSum 2-4'!D80</f>
        <v>33000</v>
      </c>
      <c r="C3182" s="5">
        <f t="shared" si="35"/>
        <v>-29823</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25000</v>
      </c>
      <c r="C3196" s="5">
        <f t="shared" si="35"/>
        <v>-21809</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25000</v>
      </c>
      <c r="C3199" s="5">
        <f t="shared" si="35"/>
        <v>-21806</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0</v>
      </c>
      <c r="C3218" s="5">
        <f t="shared" si="36"/>
        <v>3213</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0</v>
      </c>
      <c r="C3221" s="5">
        <f t="shared" si="36"/>
        <v>3216</v>
      </c>
      <c r="D3221" s="6"/>
    </row>
    <row r="3222" spans="1:4" x14ac:dyDescent="0.2">
      <c r="A3222" s="3">
        <v>3217</v>
      </c>
      <c r="D3222" s="6"/>
    </row>
    <row r="3223" spans="1:4" x14ac:dyDescent="0.2">
      <c r="A3223" s="3">
        <v>3218</v>
      </c>
      <c r="D3223" s="6" t="s">
        <v>327</v>
      </c>
    </row>
    <row r="3224" spans="1:4" x14ac:dyDescent="0.2">
      <c r="A3224" s="3">
        <v>3219</v>
      </c>
      <c r="D3224" s="6" t="s">
        <v>327</v>
      </c>
    </row>
    <row r="3225" spans="1:4" x14ac:dyDescent="0.2">
      <c r="A3225" s="3">
        <v>3220</v>
      </c>
      <c r="D3225" s="6" t="s">
        <v>327</v>
      </c>
    </row>
    <row r="3226" spans="1:4" x14ac:dyDescent="0.2">
      <c r="A3226" s="3">
        <v>3221</v>
      </c>
      <c r="D3226" s="6" t="s">
        <v>327</v>
      </c>
    </row>
    <row r="3227" spans="1:4" x14ac:dyDescent="0.2">
      <c r="A3227" s="3">
        <v>3222</v>
      </c>
      <c r="D3227" s="6" t="s">
        <v>327</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0</v>
      </c>
      <c r="C3240" s="5">
        <f t="shared" si="36"/>
        <v>3235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0</v>
      </c>
      <c r="C3243" s="5">
        <f t="shared" si="36"/>
        <v>3238</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93000</v>
      </c>
      <c r="C3262" s="5">
        <f t="shared" si="36"/>
        <v>-89743</v>
      </c>
      <c r="D3262" s="6"/>
    </row>
    <row r="3263" spans="1:4" x14ac:dyDescent="0.2">
      <c r="A3263">
        <v>3258</v>
      </c>
      <c r="B3263" s="14">
        <f>'BudgetSum 2-4'!I80</f>
        <v>-93000</v>
      </c>
      <c r="C3263" s="5">
        <f t="shared" si="36"/>
        <v>96258</v>
      </c>
      <c r="D3263" s="6"/>
    </row>
    <row r="3264" spans="1:4" x14ac:dyDescent="0.2">
      <c r="A3264" s="3">
        <v>3259</v>
      </c>
      <c r="D3264" s="6"/>
    </row>
    <row r="3265" spans="1:4" x14ac:dyDescent="0.2">
      <c r="A3265">
        <v>3260</v>
      </c>
      <c r="B3265" s="14">
        <f>'BudgetSum 2-4'!I3</f>
        <v>126401</v>
      </c>
      <c r="C3265" s="5">
        <f t="shared" si="36"/>
        <v>-123141</v>
      </c>
      <c r="D3265" s="6"/>
    </row>
    <row r="3266" spans="1:4" x14ac:dyDescent="0.2">
      <c r="A3266" s="3">
        <v>3261</v>
      </c>
      <c r="D3266" s="6"/>
    </row>
    <row r="3267" spans="1:4" x14ac:dyDescent="0.2">
      <c r="A3267">
        <v>3262</v>
      </c>
      <c r="B3267" s="14">
        <f>'BudgetSum 2-4'!I81</f>
        <v>45018</v>
      </c>
      <c r="C3267" s="5">
        <f t="shared" si="36"/>
        <v>-41756</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135000</v>
      </c>
      <c r="C3310" s="5">
        <f t="shared" ref="C3310:C3335" si="37">A3310-B3310</f>
        <v>-131695</v>
      </c>
      <c r="D3310" s="6"/>
    </row>
    <row r="3311" spans="1:4" x14ac:dyDescent="0.2">
      <c r="A3311">
        <v>3306</v>
      </c>
      <c r="B3311" s="14">
        <f>'EstExp 12-20'!C19</f>
        <v>0</v>
      </c>
      <c r="C3311" s="5">
        <f t="shared" si="37"/>
        <v>3306</v>
      </c>
      <c r="D3311" s="6"/>
    </row>
    <row r="3312" spans="1:4" x14ac:dyDescent="0.2">
      <c r="A3312">
        <v>3307</v>
      </c>
      <c r="B3312" s="14">
        <f>'EstExp 12-20'!D8</f>
        <v>19615</v>
      </c>
      <c r="C3312" s="5">
        <f t="shared" si="37"/>
        <v>-16308</v>
      </c>
      <c r="D3312" s="6"/>
    </row>
    <row r="3313" spans="1:4" x14ac:dyDescent="0.2">
      <c r="A3313">
        <v>3308</v>
      </c>
      <c r="B3313" s="14">
        <f>'EstExp 12-20'!D19</f>
        <v>0</v>
      </c>
      <c r="C3313" s="5">
        <f t="shared" si="37"/>
        <v>3308</v>
      </c>
      <c r="D3313" s="6"/>
    </row>
    <row r="3314" spans="1:4" x14ac:dyDescent="0.2">
      <c r="A3314">
        <v>3309</v>
      </c>
      <c r="B3314" s="14">
        <f>'EstExp 12-20'!E8</f>
        <v>1350</v>
      </c>
      <c r="C3314" s="5">
        <f t="shared" si="37"/>
        <v>1959</v>
      </c>
      <c r="D3314" s="6"/>
    </row>
    <row r="3315" spans="1:4" x14ac:dyDescent="0.2">
      <c r="A3315">
        <v>3310</v>
      </c>
      <c r="B3315" s="14">
        <f>'EstExp 12-20'!E19</f>
        <v>0</v>
      </c>
      <c r="C3315" s="5">
        <f t="shared" si="37"/>
        <v>3310</v>
      </c>
      <c r="D3315" s="6"/>
    </row>
    <row r="3316" spans="1:4" x14ac:dyDescent="0.2">
      <c r="A3316">
        <v>3311</v>
      </c>
      <c r="B3316" s="14">
        <f>'EstExp 12-20'!F8</f>
        <v>0</v>
      </c>
      <c r="C3316" s="5">
        <f t="shared" si="37"/>
        <v>3311</v>
      </c>
      <c r="D3316" s="6"/>
    </row>
    <row r="3317" spans="1:4" x14ac:dyDescent="0.2">
      <c r="A3317">
        <v>3312</v>
      </c>
      <c r="B3317" s="14">
        <f>'EstExp 12-20'!F19</f>
        <v>0</v>
      </c>
      <c r="C3317" s="5">
        <f t="shared" si="37"/>
        <v>3312</v>
      </c>
      <c r="D3317" s="6"/>
    </row>
    <row r="3318" spans="1:4" x14ac:dyDescent="0.2">
      <c r="A3318">
        <v>3313</v>
      </c>
      <c r="B3318" s="14">
        <f>'EstExp 12-20'!G8</f>
        <v>0</v>
      </c>
      <c r="C3318" s="5">
        <f t="shared" si="37"/>
        <v>3313</v>
      </c>
      <c r="D3318" s="6"/>
    </row>
    <row r="3319" spans="1:4" x14ac:dyDescent="0.2">
      <c r="A3319">
        <v>3314</v>
      </c>
      <c r="B3319" s="14">
        <f>'EstExp 12-20'!G19</f>
        <v>0</v>
      </c>
      <c r="C3319" s="5">
        <f t="shared" si="37"/>
        <v>3314</v>
      </c>
      <c r="D3319" s="6"/>
    </row>
    <row r="3320" spans="1:4" x14ac:dyDescent="0.2">
      <c r="A3320">
        <v>3315</v>
      </c>
      <c r="B3320" s="14">
        <f>'EstExp 12-20'!H8</f>
        <v>0</v>
      </c>
      <c r="C3320" s="5">
        <f t="shared" si="37"/>
        <v>3315</v>
      </c>
      <c r="D3320" s="6"/>
    </row>
    <row r="3321" spans="1:4" x14ac:dyDescent="0.2">
      <c r="A3321">
        <v>3316</v>
      </c>
      <c r="B3321" s="14">
        <f>'EstExp 12-20'!H19</f>
        <v>0</v>
      </c>
      <c r="C3321" s="5">
        <f t="shared" si="37"/>
        <v>3316</v>
      </c>
      <c r="D3321" s="6"/>
    </row>
    <row r="3322" spans="1:4" x14ac:dyDescent="0.2">
      <c r="A3322" s="3">
        <v>3317</v>
      </c>
      <c r="D3322" s="6" t="s">
        <v>327</v>
      </c>
    </row>
    <row r="3323" spans="1:4" x14ac:dyDescent="0.2">
      <c r="A3323" s="3">
        <v>3318</v>
      </c>
      <c r="D3323" s="6" t="s">
        <v>327</v>
      </c>
    </row>
    <row r="3324" spans="1:4" x14ac:dyDescent="0.2">
      <c r="A3324">
        <v>3319</v>
      </c>
      <c r="B3324" s="14">
        <f>'EstExp 12-20'!K8</f>
        <v>155965</v>
      </c>
      <c r="C3324" s="5">
        <f t="shared" si="37"/>
        <v>-152646</v>
      </c>
      <c r="D3324" s="6"/>
    </row>
    <row r="3325" spans="1:4" x14ac:dyDescent="0.2">
      <c r="A3325">
        <v>3320</v>
      </c>
      <c r="B3325" s="14">
        <f>'EstExp 12-20'!K19</f>
        <v>0</v>
      </c>
      <c r="C3325" s="5">
        <f t="shared" si="37"/>
        <v>3320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13880</v>
      </c>
      <c r="C3331" s="5">
        <f t="shared" si="37"/>
        <v>-10554</v>
      </c>
      <c r="D3331" s="6"/>
    </row>
    <row r="3332" spans="1:4" x14ac:dyDescent="0.2">
      <c r="A3332">
        <v>3327</v>
      </c>
      <c r="B3332" s="14">
        <f>'EstExp 12-20'!D221</f>
        <v>6750</v>
      </c>
      <c r="C3332" s="5">
        <f t="shared" si="37"/>
        <v>-3423</v>
      </c>
      <c r="D3332" s="6"/>
    </row>
    <row r="3333" spans="1:4" x14ac:dyDescent="0.2">
      <c r="A3333">
        <v>3328</v>
      </c>
      <c r="B3333" s="14">
        <f>'EstExp 12-20'!D232</f>
        <v>0</v>
      </c>
      <c r="C3333" s="5">
        <f t="shared" si="37"/>
        <v>3328</v>
      </c>
      <c r="D3333" s="6"/>
    </row>
    <row r="3334" spans="1:4" x14ac:dyDescent="0.2">
      <c r="A3334">
        <v>3329</v>
      </c>
      <c r="B3334" s="14">
        <f>'EstExp 12-20'!K219</f>
        <v>13880</v>
      </c>
      <c r="C3334" s="5">
        <f t="shared" si="37"/>
        <v>-10551</v>
      </c>
      <c r="D3334" s="6"/>
    </row>
    <row r="3335" spans="1:4" x14ac:dyDescent="0.2">
      <c r="A3335">
        <v>3330</v>
      </c>
      <c r="B3335" s="14">
        <f>'EstExp 12-20'!K221</f>
        <v>6750</v>
      </c>
      <c r="C3335" s="5">
        <f t="shared" si="37"/>
        <v>-3420</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833191</v>
      </c>
      <c r="C3355" s="5">
        <f t="shared" si="38"/>
        <v>-829841</v>
      </c>
      <c r="D3355" s="6"/>
    </row>
    <row r="3356" spans="1:4" x14ac:dyDescent="0.2">
      <c r="A3356" s="3">
        <v>3351</v>
      </c>
      <c r="D3356" s="6"/>
    </row>
    <row r="3357" spans="1:4" x14ac:dyDescent="0.2">
      <c r="A3357" s="3">
        <v>3352</v>
      </c>
      <c r="D3357" s="6"/>
    </row>
    <row r="3358" spans="1:4" x14ac:dyDescent="0.2">
      <c r="A3358">
        <v>3353</v>
      </c>
      <c r="B3358" s="15">
        <f>'CashSum 5'!D3</f>
        <v>2050684</v>
      </c>
      <c r="C3358" s="5">
        <f t="shared" si="38"/>
        <v>-2047331</v>
      </c>
      <c r="D3358" s="6"/>
    </row>
    <row r="3359" spans="1:4" x14ac:dyDescent="0.2">
      <c r="A3359" s="3">
        <v>3354</v>
      </c>
      <c r="D3359" s="6"/>
    </row>
    <row r="3360" spans="1:4" x14ac:dyDescent="0.2">
      <c r="A3360" s="3">
        <v>3355</v>
      </c>
      <c r="D3360" s="6"/>
    </row>
    <row r="3361" spans="1:4" x14ac:dyDescent="0.2">
      <c r="A3361">
        <v>3356</v>
      </c>
      <c r="B3361" s="15">
        <f>'CashSum 5'!E3</f>
        <v>12107</v>
      </c>
      <c r="C3361" s="5">
        <f t="shared" si="38"/>
        <v>-8751</v>
      </c>
      <c r="D3361" s="6"/>
    </row>
    <row r="3362" spans="1:4" x14ac:dyDescent="0.2">
      <c r="A3362" s="3">
        <v>3357</v>
      </c>
      <c r="D3362" s="6"/>
    </row>
    <row r="3363" spans="1:4" x14ac:dyDescent="0.2">
      <c r="A3363">
        <v>3358</v>
      </c>
      <c r="B3363" s="15">
        <f>'CashSum 5'!F3</f>
        <v>7893</v>
      </c>
      <c r="C3363" s="5">
        <f t="shared" si="38"/>
        <v>-4535</v>
      </c>
      <c r="D3363" s="6"/>
    </row>
    <row r="3364" spans="1:4" x14ac:dyDescent="0.2">
      <c r="A3364" s="3">
        <v>3359</v>
      </c>
      <c r="D3364" s="6"/>
    </row>
    <row r="3365" spans="1:4" x14ac:dyDescent="0.2">
      <c r="A3365" s="3">
        <v>3360</v>
      </c>
      <c r="D3365" s="6"/>
    </row>
    <row r="3366" spans="1:4" x14ac:dyDescent="0.2">
      <c r="A3366">
        <v>3361</v>
      </c>
      <c r="B3366" s="15">
        <f>'CashSum 5'!G3</f>
        <v>101518</v>
      </c>
      <c r="C3366" s="5">
        <f t="shared" si="38"/>
        <v>-98157</v>
      </c>
      <c r="D3366" s="6"/>
    </row>
    <row r="3367" spans="1:4" x14ac:dyDescent="0.2">
      <c r="A3367" s="3">
        <v>3362</v>
      </c>
      <c r="D3367" s="6"/>
    </row>
    <row r="3368" spans="1:4" x14ac:dyDescent="0.2">
      <c r="A3368" s="3">
        <v>3363</v>
      </c>
      <c r="D3368" s="6"/>
    </row>
    <row r="3369" spans="1:4" x14ac:dyDescent="0.2">
      <c r="A3369">
        <v>3364</v>
      </c>
      <c r="B3369" s="15">
        <f>'CashSum 5'!H3</f>
        <v>44914</v>
      </c>
      <c r="C3369" s="5">
        <f t="shared" si="38"/>
        <v>-41550</v>
      </c>
      <c r="D3369" s="6"/>
    </row>
    <row r="3370" spans="1:4" x14ac:dyDescent="0.2">
      <c r="A3370" s="3">
        <v>3365</v>
      </c>
      <c r="D3370" s="6"/>
    </row>
    <row r="3371" spans="1:4" x14ac:dyDescent="0.2">
      <c r="A3371">
        <v>3366</v>
      </c>
      <c r="B3371" s="15">
        <f>'CashSum 5'!I3</f>
        <v>126401</v>
      </c>
      <c r="C3371" s="5">
        <f t="shared" si="38"/>
        <v>-123035</v>
      </c>
      <c r="D3371" s="6"/>
    </row>
    <row r="3372" spans="1:4" x14ac:dyDescent="0.2">
      <c r="A3372" s="3">
        <v>3367</v>
      </c>
      <c r="D3372" s="6"/>
    </row>
    <row r="3373" spans="1:4" x14ac:dyDescent="0.2">
      <c r="A3373" s="3">
        <v>3368</v>
      </c>
      <c r="D3373" s="7"/>
    </row>
    <row r="3374" spans="1:4" x14ac:dyDescent="0.2">
      <c r="A3374" s="3">
        <v>3369</v>
      </c>
      <c r="D3374" s="6" t="s">
        <v>327</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327</v>
      </c>
    </row>
    <row r="3387" spans="1:4" x14ac:dyDescent="0.2">
      <c r="A3387" s="3">
        <v>3382</v>
      </c>
      <c r="D3387" s="6" t="s">
        <v>327</v>
      </c>
    </row>
    <row r="3388" spans="1:4" x14ac:dyDescent="0.2">
      <c r="A3388" s="3">
        <v>3383</v>
      </c>
      <c r="D3388" s="6" t="s">
        <v>327</v>
      </c>
    </row>
    <row r="3389" spans="1:4" x14ac:dyDescent="0.2">
      <c r="A3389" s="3">
        <v>3384</v>
      </c>
      <c r="D3389" s="6" t="s">
        <v>327</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327</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327</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327</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54256</v>
      </c>
      <c r="C3490" s="5">
        <f t="shared" si="40"/>
        <v>-50771</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327</v>
      </c>
    </row>
    <row r="3499" spans="1:4" x14ac:dyDescent="0.2">
      <c r="A3499" s="3">
        <v>3494</v>
      </c>
      <c r="D3499" s="6"/>
    </row>
    <row r="3500" spans="1:4" x14ac:dyDescent="0.2">
      <c r="A3500" s="3">
        <v>3495</v>
      </c>
      <c r="D3500" s="6" t="s">
        <v>327</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11567</v>
      </c>
      <c r="C3513" s="5">
        <f t="shared" si="40"/>
        <v>-8059</v>
      </c>
      <c r="D3513" s="6"/>
    </row>
    <row r="3514" spans="1:4" x14ac:dyDescent="0.2">
      <c r="A3514">
        <v>3509</v>
      </c>
      <c r="B3514" s="14">
        <f>'BudgetSum 2-4'!K7</f>
        <v>0</v>
      </c>
      <c r="C3514" s="5">
        <f t="shared" si="40"/>
        <v>3509</v>
      </c>
      <c r="D3514" s="6"/>
    </row>
    <row r="3515" spans="1:4" x14ac:dyDescent="0.2">
      <c r="A3515">
        <v>3510</v>
      </c>
      <c r="B3515" s="14">
        <f>'BudgetSum 2-4'!K9</f>
        <v>11567</v>
      </c>
      <c r="C3515" s="5">
        <f t="shared" si="40"/>
        <v>-8057</v>
      </c>
      <c r="D3515" s="6"/>
    </row>
    <row r="3516" spans="1:4" x14ac:dyDescent="0.2">
      <c r="A3516">
        <v>3511</v>
      </c>
      <c r="B3516" s="14">
        <f>'BudgetSum 2-4'!K14</f>
        <v>25000</v>
      </c>
      <c r="C3516" s="5">
        <f t="shared" si="40"/>
        <v>-21489</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25000</v>
      </c>
      <c r="C3519" s="5">
        <f t="shared" si="40"/>
        <v>-21486</v>
      </c>
      <c r="D3519" s="6"/>
    </row>
    <row r="3520" spans="1:4" x14ac:dyDescent="0.2">
      <c r="A3520">
        <v>3515</v>
      </c>
      <c r="B3520" s="14">
        <f>'BudgetSum 2-4'!K22</f>
        <v>-13433</v>
      </c>
      <c r="C3520" s="5">
        <f t="shared" si="40"/>
        <v>16948</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54256</v>
      </c>
      <c r="C3533" s="5">
        <f t="shared" si="41"/>
        <v>-50728</v>
      </c>
      <c r="D3533" s="6"/>
    </row>
    <row r="3534" spans="1:4" x14ac:dyDescent="0.2">
      <c r="A3534" s="3">
        <v>3529</v>
      </c>
      <c r="D3534" s="6"/>
    </row>
    <row r="3535" spans="1:4" x14ac:dyDescent="0.2">
      <c r="A3535">
        <v>3530</v>
      </c>
      <c r="B3535" s="14">
        <f>'BudgetSum 2-4'!K81</f>
        <v>40823</v>
      </c>
      <c r="C3535" s="5">
        <f t="shared" si="41"/>
        <v>-37293</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0</v>
      </c>
      <c r="C3575" s="5">
        <f t="shared" si="41"/>
        <v>3570</v>
      </c>
      <c r="D3575" s="6"/>
    </row>
    <row r="3576" spans="1:4" x14ac:dyDescent="0.2">
      <c r="A3576">
        <v>3571</v>
      </c>
      <c r="B3576" s="14">
        <f>'EstExp 12-20'!E436</f>
        <v>25000</v>
      </c>
      <c r="C3576" s="5">
        <f t="shared" si="41"/>
        <v>-21429</v>
      </c>
      <c r="D3576" s="6"/>
    </row>
    <row r="3577" spans="1:4" x14ac:dyDescent="0.2">
      <c r="A3577">
        <v>3572</v>
      </c>
      <c r="B3577" s="14">
        <f>'EstExp 12-20'!E437</f>
        <v>25000</v>
      </c>
      <c r="C3577" s="5">
        <f t="shared" si="41"/>
        <v>-21428</v>
      </c>
      <c r="D3577" s="6"/>
    </row>
    <row r="3578" spans="1:4" x14ac:dyDescent="0.2">
      <c r="A3578">
        <v>3573</v>
      </c>
      <c r="B3578" s="14">
        <f>'EstExp 12-20'!E438</f>
        <v>0</v>
      </c>
      <c r="C3578" s="5">
        <f t="shared" si="41"/>
        <v>3573</v>
      </c>
      <c r="D3578" s="6"/>
    </row>
    <row r="3579" spans="1:4" x14ac:dyDescent="0.2">
      <c r="A3579">
        <v>3574</v>
      </c>
      <c r="B3579" s="14">
        <f>'EstExp 12-20'!E439</f>
        <v>25000</v>
      </c>
      <c r="C3579" s="5">
        <f t="shared" si="41"/>
        <v>-21426</v>
      </c>
      <c r="D3579" s="6"/>
    </row>
    <row r="3580" spans="1:4" x14ac:dyDescent="0.2">
      <c r="A3580">
        <v>3575</v>
      </c>
      <c r="B3580" s="14">
        <f>'EstExp 12-20'!E454</f>
        <v>25000</v>
      </c>
      <c r="C3580" s="5">
        <f t="shared" si="41"/>
        <v>-21425</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327</v>
      </c>
    </row>
    <row r="3607" spans="1:4" x14ac:dyDescent="0.2">
      <c r="A3607" s="4">
        <v>3602</v>
      </c>
      <c r="B3607" s="15">
        <f>'EstExp 12-20'!H444</f>
        <v>0</v>
      </c>
      <c r="C3607" s="5">
        <f t="shared" si="42"/>
        <v>3602</v>
      </c>
      <c r="D3607" s="9" t="s">
        <v>327</v>
      </c>
    </row>
    <row r="3608" spans="1:4" x14ac:dyDescent="0.2">
      <c r="A3608" s="3">
        <v>3603</v>
      </c>
      <c r="D3608" s="6" t="s">
        <v>327</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0</v>
      </c>
      <c r="C3612" s="5">
        <f t="shared" si="42"/>
        <v>3607</v>
      </c>
      <c r="D3612" s="6"/>
    </row>
    <row r="3613" spans="1:4" x14ac:dyDescent="0.2">
      <c r="A3613">
        <v>3608</v>
      </c>
      <c r="B3613" s="14">
        <f>'EstExp 12-20'!K436</f>
        <v>25000</v>
      </c>
      <c r="C3613" s="5">
        <f t="shared" si="42"/>
        <v>-21392</v>
      </c>
      <c r="D3613" s="6"/>
    </row>
    <row r="3614" spans="1:4" x14ac:dyDescent="0.2">
      <c r="A3614">
        <v>3609</v>
      </c>
      <c r="B3614" s="14">
        <f>'EstExp 12-20'!K437</f>
        <v>25000</v>
      </c>
      <c r="C3614" s="5">
        <f t="shared" si="42"/>
        <v>-21391</v>
      </c>
      <c r="D3614" s="6"/>
    </row>
    <row r="3615" spans="1:4" x14ac:dyDescent="0.2">
      <c r="A3615">
        <v>3610</v>
      </c>
      <c r="B3615" s="14">
        <f>'EstExp 12-20'!K438</f>
        <v>0</v>
      </c>
      <c r="C3615" s="5">
        <f t="shared" si="42"/>
        <v>3610</v>
      </c>
      <c r="D3615" s="6"/>
    </row>
    <row r="3616" spans="1:4" x14ac:dyDescent="0.2">
      <c r="A3616">
        <v>3611</v>
      </c>
      <c r="B3616" s="14">
        <f>'EstExp 12-20'!K439</f>
        <v>25000</v>
      </c>
      <c r="C3616" s="5">
        <f t="shared" si="42"/>
        <v>-21389</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25000</v>
      </c>
      <c r="C3622" s="5">
        <f t="shared" si="42"/>
        <v>-21383</v>
      </c>
      <c r="D3622" s="6"/>
    </row>
    <row r="3623" spans="1:4" x14ac:dyDescent="0.2">
      <c r="A3623" s="3">
        <v>3618</v>
      </c>
      <c r="D3623" s="7"/>
    </row>
    <row r="3624" spans="1:4" x14ac:dyDescent="0.2">
      <c r="A3624" s="3">
        <v>3619</v>
      </c>
      <c r="D3624" s="7"/>
    </row>
    <row r="3625" spans="1:4" x14ac:dyDescent="0.2">
      <c r="A3625">
        <v>3620</v>
      </c>
      <c r="B3625" s="14">
        <f>'EstExp 12-20'!K455</f>
        <v>-13433</v>
      </c>
      <c r="C3625" s="5">
        <f t="shared" si="42"/>
        <v>17053</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327</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50</v>
      </c>
      <c r="C3665" s="5">
        <f t="shared" si="43"/>
        <v>3610</v>
      </c>
      <c r="D3665" s="6"/>
    </row>
    <row r="3666" spans="1:4" x14ac:dyDescent="0.2">
      <c r="A3666">
        <v>3661</v>
      </c>
      <c r="B3666" s="14">
        <f>'EstExp 12-20'!D289</f>
        <v>50</v>
      </c>
      <c r="C3666" s="5">
        <f t="shared" si="43"/>
        <v>3611</v>
      </c>
      <c r="D3666" s="6"/>
    </row>
    <row r="3667" spans="1:4" x14ac:dyDescent="0.2">
      <c r="A3667">
        <v>3662</v>
      </c>
      <c r="B3667" s="14">
        <f>'EstExp 12-20'!K287</f>
        <v>50</v>
      </c>
      <c r="C3667" s="5">
        <f t="shared" si="43"/>
        <v>3612</v>
      </c>
      <c r="D3667" s="6"/>
    </row>
    <row r="3668" spans="1:4" x14ac:dyDescent="0.2">
      <c r="A3668">
        <v>3663</v>
      </c>
      <c r="B3668" s="14">
        <f>'EstExp 12-20'!K289</f>
        <v>50</v>
      </c>
      <c r="C3668" s="5">
        <f t="shared" si="43"/>
        <v>3613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327</v>
      </c>
    </row>
    <row r="4041" spans="1:4" x14ac:dyDescent="0.2">
      <c r="A4041" s="3">
        <v>4036</v>
      </c>
      <c r="D4041" s="6" t="s">
        <v>327</v>
      </c>
    </row>
    <row r="4042" spans="1:4" x14ac:dyDescent="0.2">
      <c r="A4042" s="3">
        <v>4037</v>
      </c>
      <c r="D4042" s="6" t="s">
        <v>327</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177</v>
      </c>
    </row>
    <row r="4046" spans="1:4" x14ac:dyDescent="0.2">
      <c r="A4046" s="13">
        <v>4041</v>
      </c>
      <c r="D4046" s="12" t="s">
        <v>327</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1701164</v>
      </c>
      <c r="C4066" s="5">
        <f t="shared" si="45"/>
        <v>-1697103</v>
      </c>
      <c r="D4066" s="6"/>
    </row>
    <row r="4067" spans="1:4" x14ac:dyDescent="0.2">
      <c r="A4067">
        <v>4062</v>
      </c>
      <c r="B4067" s="14">
        <f>'BudgetSum 2-4'!D11</f>
        <v>531404</v>
      </c>
      <c r="C4067" s="5">
        <f t="shared" si="45"/>
        <v>-527342</v>
      </c>
      <c r="D4067" s="6"/>
    </row>
    <row r="4068" spans="1:4" x14ac:dyDescent="0.2">
      <c r="A4068">
        <v>4063</v>
      </c>
      <c r="B4068" s="14">
        <f>'BudgetSum 2-4'!E11</f>
        <v>56200</v>
      </c>
      <c r="C4068" s="5">
        <f t="shared" si="45"/>
        <v>-52137</v>
      </c>
      <c r="D4068" s="6"/>
    </row>
    <row r="4069" spans="1:4" x14ac:dyDescent="0.2">
      <c r="A4069">
        <v>4064</v>
      </c>
      <c r="B4069" s="14">
        <f>'BudgetSum 2-4'!F11</f>
        <v>137910</v>
      </c>
      <c r="C4069" s="5">
        <f t="shared" si="45"/>
        <v>-133846</v>
      </c>
      <c r="D4069" s="6"/>
    </row>
    <row r="4070" spans="1:4" x14ac:dyDescent="0.2">
      <c r="A4070">
        <v>4065</v>
      </c>
      <c r="B4070" s="14">
        <f>'BudgetSum 2-4'!G11</f>
        <v>52001</v>
      </c>
      <c r="C4070" s="5">
        <f t="shared" si="45"/>
        <v>-47936</v>
      </c>
      <c r="D4070" s="6"/>
    </row>
    <row r="4071" spans="1:4" x14ac:dyDescent="0.2">
      <c r="A4071">
        <v>4066</v>
      </c>
      <c r="B4071" s="14">
        <f>'BudgetSum 2-4'!H11</f>
        <v>0</v>
      </c>
      <c r="C4071" s="5">
        <f t="shared" si="45"/>
        <v>4066</v>
      </c>
      <c r="D4071" s="6"/>
    </row>
    <row r="4072" spans="1:4" x14ac:dyDescent="0.2">
      <c r="A4072">
        <v>4067</v>
      </c>
      <c r="B4072" s="14">
        <f>'BudgetSum 2-4'!I11</f>
        <v>11617</v>
      </c>
      <c r="C4072" s="5">
        <f t="shared" si="45"/>
        <v>-7550</v>
      </c>
      <c r="D4072" s="6"/>
    </row>
    <row r="4073" spans="1:4" x14ac:dyDescent="0.2">
      <c r="A4073" s="3">
        <v>4068</v>
      </c>
      <c r="D4073" s="6" t="s">
        <v>327</v>
      </c>
    </row>
    <row r="4074" spans="1:4" x14ac:dyDescent="0.2">
      <c r="A4074">
        <v>4069</v>
      </c>
      <c r="B4074" s="14">
        <f>'BudgetSum 2-4'!K11</f>
        <v>11567</v>
      </c>
      <c r="C4074" s="5">
        <f t="shared" si="45"/>
        <v>-7498</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1956025</v>
      </c>
      <c r="C4080" s="5">
        <f t="shared" si="45"/>
        <v>-1951950</v>
      </c>
      <c r="D4080" s="6"/>
    </row>
    <row r="4081" spans="1:4" x14ac:dyDescent="0.2">
      <c r="A4081">
        <v>4076</v>
      </c>
      <c r="B4081" s="14">
        <f>'BudgetSum 2-4'!D21</f>
        <v>635200</v>
      </c>
      <c r="C4081" s="5">
        <f t="shared" si="45"/>
        <v>-631124</v>
      </c>
      <c r="D4081" s="6"/>
    </row>
    <row r="4082" spans="1:4" x14ac:dyDescent="0.2">
      <c r="A4082">
        <v>4077</v>
      </c>
      <c r="B4082" s="14">
        <f>'BudgetSum 2-4'!E21</f>
        <v>57088</v>
      </c>
      <c r="C4082" s="5">
        <f t="shared" si="45"/>
        <v>-53011</v>
      </c>
      <c r="D4082" s="6"/>
    </row>
    <row r="4083" spans="1:4" x14ac:dyDescent="0.2">
      <c r="A4083">
        <v>4078</v>
      </c>
      <c r="B4083" s="14">
        <f>'BudgetSum 2-4'!F21</f>
        <v>169515</v>
      </c>
      <c r="C4083" s="5">
        <f t="shared" si="45"/>
        <v>-165437</v>
      </c>
      <c r="D4083" s="6"/>
    </row>
    <row r="4084" spans="1:4" x14ac:dyDescent="0.2">
      <c r="A4084">
        <v>4079</v>
      </c>
      <c r="B4084" s="14">
        <f>'BudgetSum 2-4'!G21</f>
        <v>58820</v>
      </c>
      <c r="C4084" s="5">
        <f t="shared" si="45"/>
        <v>-54741</v>
      </c>
      <c r="D4084" s="6"/>
    </row>
    <row r="4085" spans="1:4" x14ac:dyDescent="0.2">
      <c r="A4085">
        <v>4080</v>
      </c>
      <c r="B4085" s="14">
        <f>'BudgetSum 2-4'!H21</f>
        <v>40000</v>
      </c>
      <c r="C4085" s="5">
        <f t="shared" si="45"/>
        <v>-35920</v>
      </c>
      <c r="D4085" s="6"/>
    </row>
    <row r="4086" spans="1:4" x14ac:dyDescent="0.2">
      <c r="A4086" s="3">
        <v>4081</v>
      </c>
      <c r="D4086" s="7"/>
    </row>
    <row r="4087" spans="1:4" x14ac:dyDescent="0.2">
      <c r="A4087" s="3">
        <v>4082</v>
      </c>
      <c r="D4087" s="6" t="s">
        <v>327</v>
      </c>
    </row>
    <row r="4088" spans="1:4" x14ac:dyDescent="0.2">
      <c r="A4088">
        <v>4083</v>
      </c>
      <c r="B4088" s="14">
        <f>'BudgetSum 2-4'!K21</f>
        <v>25000</v>
      </c>
      <c r="C4088" s="5">
        <f t="shared" si="45"/>
        <v>-20917</v>
      </c>
      <c r="D4088" s="6"/>
    </row>
    <row r="4089" spans="1:4" x14ac:dyDescent="0.2">
      <c r="A4089" s="3">
        <v>4084</v>
      </c>
      <c r="D4089" s="6" t="s">
        <v>327</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327</v>
      </c>
    </row>
    <row r="4095" spans="1:4" x14ac:dyDescent="0.2">
      <c r="A4095" s="3">
        <v>4090</v>
      </c>
      <c r="D4095" s="6" t="s">
        <v>327</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327</v>
      </c>
    </row>
    <row r="4106" spans="1:4" x14ac:dyDescent="0.2">
      <c r="A4106" s="3">
        <v>4101</v>
      </c>
      <c r="D4106" s="6" t="s">
        <v>327</v>
      </c>
    </row>
    <row r="4107" spans="1:4" x14ac:dyDescent="0.2">
      <c r="A4107" s="3">
        <v>4102</v>
      </c>
      <c r="D4107" s="6" t="s">
        <v>327</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327</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327</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327</v>
      </c>
    </row>
    <row r="4142" spans="1:4" x14ac:dyDescent="0.2">
      <c r="A4142" s="3">
        <v>4137</v>
      </c>
      <c r="D4142" s="6" t="s">
        <v>327</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327</v>
      </c>
    </row>
    <row r="4149" spans="1:4" x14ac:dyDescent="0.2">
      <c r="A4149" s="3">
        <v>4144</v>
      </c>
      <c r="D4149" s="6" t="s">
        <v>327</v>
      </c>
    </row>
    <row r="4150" spans="1:4" x14ac:dyDescent="0.2">
      <c r="A4150" s="3">
        <v>4145</v>
      </c>
      <c r="D4150" s="6" t="s">
        <v>327</v>
      </c>
    </row>
    <row r="4151" spans="1:4" x14ac:dyDescent="0.2">
      <c r="A4151" s="3">
        <v>4146</v>
      </c>
      <c r="D4151" s="6" t="s">
        <v>327</v>
      </c>
    </row>
    <row r="4152" spans="1:4" x14ac:dyDescent="0.2">
      <c r="A4152" s="3">
        <v>4147</v>
      </c>
      <c r="D4152" s="6" t="s">
        <v>327</v>
      </c>
    </row>
    <row r="4153" spans="1:4" x14ac:dyDescent="0.2">
      <c r="A4153" s="3">
        <v>4148</v>
      </c>
      <c r="D4153" s="6" t="s">
        <v>327</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327</v>
      </c>
    </row>
    <row r="4157" spans="1:4" x14ac:dyDescent="0.2">
      <c r="A4157" s="3">
        <v>4152</v>
      </c>
      <c r="D4157" s="6" t="s">
        <v>327</v>
      </c>
    </row>
    <row r="4158" spans="1:4" x14ac:dyDescent="0.2">
      <c r="A4158" s="3">
        <v>4153</v>
      </c>
      <c r="D4158" s="6" t="s">
        <v>327</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327</v>
      </c>
    </row>
    <row r="4163" spans="1:4" x14ac:dyDescent="0.2">
      <c r="A4163" s="3">
        <v>4158</v>
      </c>
      <c r="D4163" s="6" t="s">
        <v>327</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327</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327</v>
      </c>
    </row>
    <row r="4196" spans="1:4" x14ac:dyDescent="0.2">
      <c r="A4196" s="3">
        <v>4191</v>
      </c>
      <c r="D4196" s="6" t="s">
        <v>327</v>
      </c>
    </row>
    <row r="4197" spans="1:4" x14ac:dyDescent="0.2">
      <c r="A4197" s="3">
        <v>4192</v>
      </c>
      <c r="D4197" s="6" t="s">
        <v>327</v>
      </c>
    </row>
    <row r="4198" spans="1:4" x14ac:dyDescent="0.2">
      <c r="A4198" s="3">
        <v>4193</v>
      </c>
      <c r="D4198" s="6" t="s">
        <v>327</v>
      </c>
    </row>
    <row r="4199" spans="1:4" x14ac:dyDescent="0.2">
      <c r="A4199" s="3">
        <v>4194</v>
      </c>
      <c r="D4199" s="6" t="s">
        <v>327</v>
      </c>
    </row>
    <row r="4200" spans="1:4" x14ac:dyDescent="0.2">
      <c r="A4200" s="3">
        <v>4195</v>
      </c>
      <c r="D4200" s="6" t="s">
        <v>327</v>
      </c>
    </row>
    <row r="4201" spans="1:4" x14ac:dyDescent="0.2">
      <c r="A4201" s="3">
        <v>4196</v>
      </c>
      <c r="D4201" s="6" t="s">
        <v>327</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327</v>
      </c>
    </row>
    <row r="4207" spans="1:4" x14ac:dyDescent="0.2">
      <c r="A4207" s="3">
        <v>4202</v>
      </c>
      <c r="D4207" s="6" t="s">
        <v>327</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150</v>
      </c>
      <c r="C4260" s="5">
        <f t="shared" si="48"/>
        <v>4105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327</v>
      </c>
    </row>
    <row r="4268" spans="1:4" x14ac:dyDescent="0.2">
      <c r="A4268" s="3">
        <v>4263</v>
      </c>
      <c r="D4268" s="6" t="s">
        <v>327</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500</v>
      </c>
      <c r="C4273" s="5">
        <f t="shared" si="48"/>
        <v>3768</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0</v>
      </c>
      <c r="C4302" s="5">
        <f t="shared" si="49"/>
        <v>4297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0</v>
      </c>
      <c r="C4306" s="5">
        <f t="shared" si="49"/>
        <v>4301</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327</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327</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327</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0</v>
      </c>
      <c r="C4323" s="5">
        <f t="shared" si="49"/>
        <v>4318</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327</v>
      </c>
    </row>
    <row r="4328" spans="1:4" x14ac:dyDescent="0.2">
      <c r="A4328" s="3">
        <v>4323</v>
      </c>
      <c r="D4328" s="6" t="s">
        <v>327</v>
      </c>
    </row>
    <row r="4329" spans="1:4" x14ac:dyDescent="0.2">
      <c r="A4329" s="3">
        <v>4324</v>
      </c>
      <c r="D4329" s="6" t="s">
        <v>327</v>
      </c>
    </row>
    <row r="4330" spans="1:4" x14ac:dyDescent="0.2">
      <c r="A4330" s="3">
        <v>4325</v>
      </c>
      <c r="D4330" s="6" t="s">
        <v>327</v>
      </c>
    </row>
    <row r="4331" spans="1:4" x14ac:dyDescent="0.2">
      <c r="A4331" s="3">
        <v>4326</v>
      </c>
      <c r="D4331" s="6" t="s">
        <v>327</v>
      </c>
    </row>
    <row r="4332" spans="1:4" x14ac:dyDescent="0.2">
      <c r="A4332" s="3">
        <v>4327</v>
      </c>
      <c r="D4332" s="6" t="s">
        <v>327</v>
      </c>
    </row>
    <row r="4333" spans="1:4" x14ac:dyDescent="0.2">
      <c r="A4333" s="3">
        <v>4328</v>
      </c>
      <c r="D4333" s="6" t="s">
        <v>327</v>
      </c>
    </row>
    <row r="4334" spans="1:4" x14ac:dyDescent="0.2">
      <c r="A4334" s="3">
        <v>4329</v>
      </c>
      <c r="D4334" s="6" t="s">
        <v>327</v>
      </c>
    </row>
    <row r="4335" spans="1:4" x14ac:dyDescent="0.2">
      <c r="A4335">
        <v>4330</v>
      </c>
      <c r="B4335" s="14">
        <f>'EstRev 6-11'!C189</f>
        <v>16306</v>
      </c>
      <c r="C4335" s="5">
        <f t="shared" si="49"/>
        <v>-11976</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16306</v>
      </c>
      <c r="C4339" s="5">
        <f t="shared" si="49"/>
        <v>-11972</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720</v>
      </c>
    </row>
    <row r="4344" spans="1:4" x14ac:dyDescent="0.2">
      <c r="A4344" s="3">
        <v>4339</v>
      </c>
      <c r="D4344" s="6" t="s">
        <v>720</v>
      </c>
    </row>
    <row r="4345" spans="1:4" x14ac:dyDescent="0.2">
      <c r="A4345" s="3">
        <v>4340</v>
      </c>
      <c r="D4345" s="6" t="s">
        <v>720</v>
      </c>
    </row>
    <row r="4346" spans="1:4" x14ac:dyDescent="0.2">
      <c r="A4346" s="3">
        <v>4341</v>
      </c>
      <c r="D4346" s="6" t="s">
        <v>720</v>
      </c>
    </row>
    <row r="4347" spans="1:4" x14ac:dyDescent="0.2">
      <c r="A4347" s="3">
        <v>4342</v>
      </c>
      <c r="D4347" s="6" t="s">
        <v>327</v>
      </c>
    </row>
    <row r="4348" spans="1:4" x14ac:dyDescent="0.2">
      <c r="A4348" s="3">
        <v>4343</v>
      </c>
      <c r="D4348" s="6" t="s">
        <v>327</v>
      </c>
    </row>
    <row r="4349" spans="1:4" x14ac:dyDescent="0.2">
      <c r="A4349" s="3">
        <v>4344</v>
      </c>
      <c r="D4349" s="6" t="s">
        <v>327</v>
      </c>
    </row>
    <row r="4350" spans="1:4" x14ac:dyDescent="0.2">
      <c r="A4350" s="3">
        <v>4345</v>
      </c>
      <c r="D4350" s="6" t="s">
        <v>327</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0</v>
      </c>
      <c r="C4355" s="5">
        <f t="shared" si="49"/>
        <v>4350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0</v>
      </c>
      <c r="C4359" s="5">
        <f t="shared" si="49"/>
        <v>4354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3000</v>
      </c>
      <c r="C4362" s="5">
        <f t="shared" si="50"/>
        <v>1357</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327</v>
      </c>
    </row>
    <row r="4367" spans="1:4" x14ac:dyDescent="0.2">
      <c r="A4367" s="3">
        <v>4362</v>
      </c>
      <c r="D4367" s="6" t="s">
        <v>327</v>
      </c>
    </row>
    <row r="4368" spans="1:4" x14ac:dyDescent="0.2">
      <c r="A4368" s="3">
        <v>4363</v>
      </c>
      <c r="D4368" s="6" t="s">
        <v>327</v>
      </c>
    </row>
    <row r="4369" spans="1:4" x14ac:dyDescent="0.2">
      <c r="A4369" s="3">
        <v>4364</v>
      </c>
      <c r="D4369" s="6" t="s">
        <v>327</v>
      </c>
    </row>
    <row r="4370" spans="1:4" x14ac:dyDescent="0.2">
      <c r="A4370" s="3">
        <v>4365</v>
      </c>
      <c r="D4370" s="6" t="s">
        <v>327</v>
      </c>
    </row>
    <row r="4371" spans="1:4" x14ac:dyDescent="0.2">
      <c r="A4371" s="3">
        <v>4366</v>
      </c>
      <c r="D4371" s="6" t="s">
        <v>327</v>
      </c>
    </row>
    <row r="4372" spans="1:4" x14ac:dyDescent="0.2">
      <c r="A4372" s="3">
        <v>4367</v>
      </c>
      <c r="D4372" s="6" t="s">
        <v>327</v>
      </c>
    </row>
    <row r="4373" spans="1:4" x14ac:dyDescent="0.2">
      <c r="A4373" s="3">
        <v>4368</v>
      </c>
      <c r="D4373" s="6" t="s">
        <v>327</v>
      </c>
    </row>
    <row r="4374" spans="1:4" x14ac:dyDescent="0.2">
      <c r="A4374" s="3">
        <v>4369</v>
      </c>
      <c r="D4374" s="6" t="s">
        <v>327</v>
      </c>
    </row>
    <row r="4375" spans="1:4" x14ac:dyDescent="0.2">
      <c r="A4375" s="3">
        <v>4370</v>
      </c>
      <c r="D4375" s="6" t="s">
        <v>327</v>
      </c>
    </row>
    <row r="4376" spans="1:4" x14ac:dyDescent="0.2">
      <c r="A4376" s="3">
        <v>4371</v>
      </c>
      <c r="D4376" s="6" t="s">
        <v>327</v>
      </c>
    </row>
    <row r="4377" spans="1:4" x14ac:dyDescent="0.2">
      <c r="A4377" s="3">
        <v>4372</v>
      </c>
      <c r="D4377" s="6" t="s">
        <v>327</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327</v>
      </c>
    </row>
    <row r="4381" spans="1:4" x14ac:dyDescent="0.2">
      <c r="A4381" s="3">
        <v>4376</v>
      </c>
      <c r="D4381" s="6"/>
    </row>
    <row r="4382" spans="1:4" x14ac:dyDescent="0.2">
      <c r="A4382" s="3">
        <v>4377</v>
      </c>
      <c r="D4382" s="6" t="s">
        <v>327</v>
      </c>
    </row>
    <row r="4383" spans="1:4" x14ac:dyDescent="0.2">
      <c r="A4383" s="3">
        <v>4378</v>
      </c>
      <c r="D4383" s="6" t="s">
        <v>327</v>
      </c>
    </row>
    <row r="4384" spans="1:4" x14ac:dyDescent="0.2">
      <c r="A4384" s="3">
        <v>4379</v>
      </c>
      <c r="D4384" s="6" t="s">
        <v>327</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327</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65000</v>
      </c>
      <c r="C4705" s="5">
        <f t="shared" ref="C4705:C4743" si="51">A4705-B4705</f>
        <v>-60300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326</v>
      </c>
    </row>
    <row r="4712" spans="1:4" x14ac:dyDescent="0.2">
      <c r="A4712" s="3">
        <v>4707</v>
      </c>
      <c r="D4712" s="6" t="s">
        <v>326</v>
      </c>
    </row>
    <row r="4713" spans="1:4" x14ac:dyDescent="0.2">
      <c r="A4713" s="3">
        <v>4708</v>
      </c>
      <c r="D4713" s="6" t="s">
        <v>326</v>
      </c>
    </row>
    <row r="4714" spans="1:4" x14ac:dyDescent="0.2">
      <c r="A4714" s="3">
        <v>4709</v>
      </c>
      <c r="D4714" s="6" t="s">
        <v>326</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326</v>
      </c>
    </row>
    <row r="4735" spans="1:4" x14ac:dyDescent="0.2">
      <c r="A4735" s="3">
        <v>4730</v>
      </c>
      <c r="D4735" s="6" t="s">
        <v>326</v>
      </c>
    </row>
    <row r="4736" spans="1:4" x14ac:dyDescent="0.2">
      <c r="A4736">
        <v>4731</v>
      </c>
      <c r="B4736" s="14">
        <f>'EstRev 6-11'!C170</f>
        <v>750</v>
      </c>
      <c r="C4736" s="5">
        <f t="shared" si="51"/>
        <v>3981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326</v>
      </c>
    </row>
    <row r="4743" spans="1:4" x14ac:dyDescent="0.2">
      <c r="A4743">
        <v>4738</v>
      </c>
      <c r="B4743" s="14">
        <f>'EstRev 6-11'!K170</f>
        <v>0</v>
      </c>
      <c r="C4743" s="5">
        <f t="shared" si="51"/>
        <v>4738</v>
      </c>
      <c r="D4743" s="6"/>
    </row>
    <row r="4744" spans="1:4" x14ac:dyDescent="0.2">
      <c r="A4744" s="3">
        <v>4739</v>
      </c>
      <c r="D4744" s="6" t="s">
        <v>326</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326</v>
      </c>
    </row>
    <row r="4776" spans="1:4" x14ac:dyDescent="0.2">
      <c r="A4776" s="3">
        <v>4771</v>
      </c>
      <c r="D4776" s="6" t="s">
        <v>326</v>
      </c>
    </row>
    <row r="4777" spans="1:4" x14ac:dyDescent="0.2">
      <c r="A4777" s="3">
        <v>4772</v>
      </c>
      <c r="D4777" s="6" t="s">
        <v>326</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326</v>
      </c>
    </row>
    <row r="4791" spans="1:4" x14ac:dyDescent="0.2">
      <c r="A4791" s="3">
        <v>4786</v>
      </c>
      <c r="D4791" s="6" t="s">
        <v>326</v>
      </c>
    </row>
    <row r="4792" spans="1:4" x14ac:dyDescent="0.2">
      <c r="A4792" s="3">
        <v>4787</v>
      </c>
      <c r="D4792" s="6" t="s">
        <v>326</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0</v>
      </c>
      <c r="C4796" s="5">
        <f t="shared" si="52"/>
        <v>4791</v>
      </c>
      <c r="D4796" s="6"/>
    </row>
    <row r="4797" spans="1:4" x14ac:dyDescent="0.2">
      <c r="A4797">
        <v>4792</v>
      </c>
      <c r="B4797" s="14">
        <f>'EstRev 6-11'!D267</f>
        <v>0</v>
      </c>
      <c r="C4797" s="5">
        <f t="shared" si="52"/>
        <v>4792</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326</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327</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326</v>
      </c>
    </row>
    <row r="4817" spans="1:4" x14ac:dyDescent="0.2">
      <c r="A4817" s="3">
        <v>4812</v>
      </c>
      <c r="D4817" s="7"/>
    </row>
    <row r="4818" spans="1:4" x14ac:dyDescent="0.2">
      <c r="A4818" s="3">
        <v>4813</v>
      </c>
      <c r="D4818" s="6" t="s">
        <v>720</v>
      </c>
    </row>
    <row r="4819" spans="1:4" x14ac:dyDescent="0.2">
      <c r="A4819" s="3">
        <v>4814</v>
      </c>
      <c r="D4819" s="18" t="s">
        <v>720</v>
      </c>
    </row>
    <row r="4820" spans="1:4" x14ac:dyDescent="0.2">
      <c r="A4820" s="3">
        <v>4815</v>
      </c>
      <c r="D4820" s="18" t="s">
        <v>720</v>
      </c>
    </row>
    <row r="4821" spans="1:4" x14ac:dyDescent="0.2">
      <c r="A4821" s="3">
        <v>4816</v>
      </c>
      <c r="D4821" s="18" t="s">
        <v>720</v>
      </c>
    </row>
    <row r="4822" spans="1:4" x14ac:dyDescent="0.2">
      <c r="A4822" s="3">
        <v>4817</v>
      </c>
      <c r="D4822" s="18" t="s">
        <v>720</v>
      </c>
    </row>
    <row r="4823" spans="1:4" x14ac:dyDescent="0.2">
      <c r="A4823" s="3">
        <v>4818</v>
      </c>
      <c r="D4823" s="18" t="s">
        <v>720</v>
      </c>
    </row>
    <row r="4824" spans="1:4" x14ac:dyDescent="0.2">
      <c r="A4824" s="3">
        <v>4819</v>
      </c>
      <c r="D4824" s="6" t="s">
        <v>326</v>
      </c>
    </row>
    <row r="4825" spans="1:4" x14ac:dyDescent="0.2">
      <c r="A4825" s="3">
        <v>4820</v>
      </c>
      <c r="D4825" s="6" t="s">
        <v>720</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326</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326</v>
      </c>
    </row>
    <row r="4844" spans="1:4" x14ac:dyDescent="0.2">
      <c r="A4844" s="3">
        <v>4839</v>
      </c>
      <c r="D4844" s="6" t="s">
        <v>326</v>
      </c>
    </row>
    <row r="4845" spans="1:4" x14ac:dyDescent="0.2">
      <c r="A4845" s="3">
        <v>4840</v>
      </c>
      <c r="D4845" s="6" t="s">
        <v>326</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326</v>
      </c>
    </row>
    <row r="4877" spans="1:4" x14ac:dyDescent="0.2">
      <c r="A4877" s="3">
        <v>4872</v>
      </c>
      <c r="D4877" s="6" t="s">
        <v>326</v>
      </c>
    </row>
    <row r="4878" spans="1:4" x14ac:dyDescent="0.2">
      <c r="A4878" s="3">
        <v>4873</v>
      </c>
      <c r="D4878" s="6" t="s">
        <v>326</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20030</v>
      </c>
      <c r="C4888" s="5">
        <f t="shared" ref="C4888:C4895" si="54">A4888-B4888</f>
        <v>-15147</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326</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671</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326</v>
      </c>
    </row>
    <row r="4960" spans="1:4" x14ac:dyDescent="0.2">
      <c r="A4960" s="3">
        <v>4955</v>
      </c>
      <c r="D4960" s="6" t="s">
        <v>326</v>
      </c>
    </row>
    <row r="4961" spans="1:4" x14ac:dyDescent="0.2">
      <c r="A4961" s="3">
        <v>4956</v>
      </c>
      <c r="D4961" s="6" t="s">
        <v>326</v>
      </c>
    </row>
    <row r="4962" spans="1:4" x14ac:dyDescent="0.2">
      <c r="A4962" s="3">
        <v>4957</v>
      </c>
      <c r="D4962" s="6" t="s">
        <v>326</v>
      </c>
    </row>
    <row r="4963" spans="1:4" x14ac:dyDescent="0.2">
      <c r="A4963" s="3">
        <v>4958</v>
      </c>
      <c r="D4963" s="6" t="s">
        <v>326</v>
      </c>
    </row>
    <row r="4964" spans="1:4" x14ac:dyDescent="0.2">
      <c r="A4964" s="3">
        <v>4959</v>
      </c>
      <c r="D4964" s="6" t="s">
        <v>326</v>
      </c>
    </row>
    <row r="4965" spans="1:4" x14ac:dyDescent="0.2">
      <c r="A4965" s="3">
        <v>4960</v>
      </c>
      <c r="D4965" s="6" t="s">
        <v>326</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326</v>
      </c>
    </row>
    <row r="4970" spans="1:4" x14ac:dyDescent="0.2">
      <c r="A4970">
        <v>4965</v>
      </c>
      <c r="B4970" s="14">
        <f>'EstRev 6-11'!C6</f>
        <v>0</v>
      </c>
      <c r="C4970" s="5">
        <f t="shared" si="55"/>
        <v>4965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305363</v>
      </c>
      <c r="C5005" s="5">
        <f t="shared" si="56"/>
        <v>-300363</v>
      </c>
      <c r="D5005" s="6"/>
    </row>
    <row r="5006" spans="1:4" x14ac:dyDescent="0.2">
      <c r="A5006" s="3">
        <v>5001</v>
      </c>
      <c r="D5006" s="6" t="s">
        <v>326</v>
      </c>
    </row>
    <row r="5007" spans="1:4" x14ac:dyDescent="0.2">
      <c r="A5007">
        <v>5002</v>
      </c>
      <c r="B5007" s="14">
        <f>'EstRev 6-11'!C7</f>
        <v>4627</v>
      </c>
      <c r="C5007" s="5">
        <f t="shared" si="56"/>
        <v>375</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309990</v>
      </c>
      <c r="C5010" s="5">
        <f t="shared" si="56"/>
        <v>-304985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44000</v>
      </c>
      <c r="C5013" s="5">
        <f t="shared" si="56"/>
        <v>-38992</v>
      </c>
      <c r="D5013" s="6"/>
    </row>
    <row r="5014" spans="1:4" x14ac:dyDescent="0.2">
      <c r="A5014">
        <v>5009</v>
      </c>
      <c r="B5014" s="14">
        <f>'EstRev 6-11'!C17</f>
        <v>0</v>
      </c>
      <c r="C5014" s="5">
        <f t="shared" si="56"/>
        <v>5009</v>
      </c>
      <c r="D5014" s="6"/>
    </row>
    <row r="5015" spans="1:4" x14ac:dyDescent="0.2">
      <c r="A5015">
        <v>5010</v>
      </c>
      <c r="B5015" s="14">
        <f>'EstRev 6-11'!C18</f>
        <v>44000</v>
      </c>
      <c r="C5015" s="5">
        <f t="shared" si="56"/>
        <v>-38990</v>
      </c>
      <c r="D5015" s="6"/>
    </row>
    <row r="5016" spans="1:4" x14ac:dyDescent="0.2">
      <c r="A5016">
        <v>5011</v>
      </c>
      <c r="B5016" s="14">
        <f>'EstRev 6-11'!C20</f>
        <v>0</v>
      </c>
      <c r="C5016" s="5">
        <f t="shared" si="56"/>
        <v>5011</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0</v>
      </c>
      <c r="C5019" s="5">
        <f t="shared" si="56"/>
        <v>5014</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3000</v>
      </c>
      <c r="C5026" s="5">
        <f t="shared" si="56"/>
        <v>2021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0</v>
      </c>
      <c r="C5030" s="5">
        <f t="shared" si="56"/>
        <v>5025</v>
      </c>
      <c r="D5030" s="6"/>
    </row>
    <row r="5031" spans="1:4" x14ac:dyDescent="0.2">
      <c r="A5031">
        <v>5026</v>
      </c>
      <c r="B5031" s="14">
        <f>'EstRev 6-11'!C40</f>
        <v>3000</v>
      </c>
      <c r="C5031" s="5">
        <f t="shared" si="56"/>
        <v>2026</v>
      </c>
      <c r="D5031" s="6"/>
    </row>
    <row r="5032" spans="1:4" x14ac:dyDescent="0.2">
      <c r="A5032">
        <v>5027</v>
      </c>
      <c r="B5032" s="14">
        <f>'EstRev 6-11'!C65</f>
        <v>42000</v>
      </c>
      <c r="C5032" s="5">
        <f t="shared" si="56"/>
        <v>-36973</v>
      </c>
      <c r="D5032" s="6"/>
    </row>
    <row r="5033" spans="1:4" x14ac:dyDescent="0.2">
      <c r="A5033">
        <v>5028</v>
      </c>
      <c r="B5033" s="14">
        <f>'EstRev 6-11'!C66</f>
        <v>0</v>
      </c>
      <c r="C5033" s="5">
        <f t="shared" si="56"/>
        <v>5028</v>
      </c>
      <c r="D5033" s="6"/>
    </row>
    <row r="5034" spans="1:4" x14ac:dyDescent="0.2">
      <c r="A5034">
        <v>5029</v>
      </c>
      <c r="B5034" s="14">
        <f>'EstRev 6-11'!C67</f>
        <v>42000</v>
      </c>
      <c r="C5034" s="5">
        <f t="shared" si="56"/>
        <v>-36971</v>
      </c>
      <c r="D5034" s="6"/>
    </row>
    <row r="5035" spans="1:4" x14ac:dyDescent="0.2">
      <c r="A5035">
        <v>5030</v>
      </c>
      <c r="B5035" s="14">
        <f>'EstRev 6-11'!C70</f>
        <v>1</v>
      </c>
      <c r="C5035" s="5">
        <f t="shared" si="56"/>
        <v>5029</v>
      </c>
      <c r="D5035" s="6"/>
    </row>
    <row r="5036" spans="1:4" x14ac:dyDescent="0.2">
      <c r="A5036">
        <v>5031</v>
      </c>
      <c r="B5036" s="14">
        <f>'EstRev 6-11'!C71</f>
        <v>0</v>
      </c>
      <c r="C5036" s="5">
        <f t="shared" si="56"/>
        <v>5031</v>
      </c>
      <c r="D5036" s="6"/>
    </row>
    <row r="5037" spans="1:4" x14ac:dyDescent="0.2">
      <c r="A5037">
        <v>5032</v>
      </c>
      <c r="B5037" s="14">
        <f>'EstRev 6-11'!C72</f>
        <v>0</v>
      </c>
      <c r="C5037" s="5">
        <f t="shared" si="56"/>
        <v>5032</v>
      </c>
      <c r="D5037" s="6"/>
    </row>
    <row r="5038" spans="1:4" x14ac:dyDescent="0.2">
      <c r="A5038">
        <v>5033</v>
      </c>
      <c r="B5038" s="14">
        <f>'EstRev 6-11'!C73</f>
        <v>2000</v>
      </c>
      <c r="C5038" s="5">
        <f t="shared" si="56"/>
        <v>3033</v>
      </c>
      <c r="D5038" s="6"/>
    </row>
    <row r="5039" spans="1:4" x14ac:dyDescent="0.2">
      <c r="A5039">
        <v>5034</v>
      </c>
      <c r="B5039" s="14">
        <f>'EstRev 6-11'!C74</f>
        <v>500</v>
      </c>
      <c r="C5039" s="5">
        <f t="shared" si="56"/>
        <v>4534</v>
      </c>
      <c r="D5039" s="6"/>
    </row>
    <row r="5040" spans="1:4" x14ac:dyDescent="0.2">
      <c r="A5040">
        <v>5035</v>
      </c>
      <c r="B5040" s="14">
        <f>'EstRev 6-11'!C75</f>
        <v>26501</v>
      </c>
      <c r="C5040" s="5">
        <f t="shared" si="56"/>
        <v>-21466</v>
      </c>
      <c r="D5040" s="6"/>
    </row>
    <row r="5041" spans="1:4" x14ac:dyDescent="0.2">
      <c r="A5041">
        <v>5036</v>
      </c>
      <c r="B5041" s="14">
        <f>'EstRev 6-11'!C77</f>
        <v>10000</v>
      </c>
      <c r="C5041" s="5">
        <f t="shared" si="56"/>
        <v>-4964</v>
      </c>
      <c r="D5041" s="6"/>
    </row>
    <row r="5042" spans="1:4" x14ac:dyDescent="0.2">
      <c r="A5042">
        <v>5037</v>
      </c>
      <c r="B5042" s="14">
        <f>'EstRev 6-11'!C78</f>
        <v>0</v>
      </c>
      <c r="C5042" s="5">
        <f t="shared" si="56"/>
        <v>5037</v>
      </c>
      <c r="D5042" s="6"/>
    </row>
    <row r="5043" spans="1:4" x14ac:dyDescent="0.2">
      <c r="A5043">
        <v>5038</v>
      </c>
      <c r="B5043" s="14">
        <f>'EstRev 6-11'!C79</f>
        <v>800</v>
      </c>
      <c r="C5043" s="5">
        <f t="shared" si="56"/>
        <v>4238</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10800</v>
      </c>
      <c r="C5046" s="5">
        <f t="shared" si="56"/>
        <v>-5759</v>
      </c>
      <c r="D5046" s="6"/>
    </row>
    <row r="5047" spans="1:4" x14ac:dyDescent="0.2">
      <c r="A5047">
        <v>5042</v>
      </c>
      <c r="B5047" s="14">
        <f>'EstRev 6-11'!C86</f>
        <v>10000</v>
      </c>
      <c r="C5047" s="5">
        <f t="shared" si="56"/>
        <v>-4958</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0</v>
      </c>
      <c r="C5050" s="5">
        <f t="shared" si="56"/>
        <v>5045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1</v>
      </c>
      <c r="C5054" s="5">
        <f t="shared" si="56"/>
        <v>5048</v>
      </c>
      <c r="D5054" s="6"/>
    </row>
    <row r="5055" spans="1:4" x14ac:dyDescent="0.2">
      <c r="A5055">
        <v>5050</v>
      </c>
      <c r="B5055" s="14">
        <f>'EstRev 6-11'!C94</f>
        <v>0</v>
      </c>
      <c r="C5055" s="5">
        <f t="shared" si="56"/>
        <v>5050</v>
      </c>
      <c r="D5055" s="6"/>
    </row>
    <row r="5056" spans="1:4" x14ac:dyDescent="0.2">
      <c r="A5056">
        <v>5051</v>
      </c>
      <c r="B5056" s="14">
        <f>'EstRev 6-11'!C95</f>
        <v>10001</v>
      </c>
      <c r="C5056" s="5">
        <f t="shared" si="56"/>
        <v>-4950</v>
      </c>
      <c r="D5056" s="6"/>
    </row>
    <row r="5057" spans="1:4" x14ac:dyDescent="0.2">
      <c r="A5057">
        <v>5052</v>
      </c>
      <c r="B5057" s="14">
        <f>'EstRev 6-11'!C97</f>
        <v>0</v>
      </c>
      <c r="C5057" s="5">
        <f t="shared" si="56"/>
        <v>5052</v>
      </c>
      <c r="D5057" s="6"/>
    </row>
    <row r="5058" spans="1:4" x14ac:dyDescent="0.2">
      <c r="A5058">
        <v>5053</v>
      </c>
      <c r="B5058" s="14">
        <f>'EstRev 6-11'!C98</f>
        <v>600</v>
      </c>
      <c r="C5058" s="5">
        <f t="shared" si="56"/>
        <v>4453</v>
      </c>
      <c r="D5058" s="6"/>
    </row>
    <row r="5059" spans="1:4" x14ac:dyDescent="0.2">
      <c r="A5059">
        <v>5054</v>
      </c>
      <c r="B5059" s="14">
        <f>'EstRev 6-11'!C100</f>
        <v>0</v>
      </c>
      <c r="C5059" s="5">
        <f t="shared" si="56"/>
        <v>5054</v>
      </c>
      <c r="D5059" s="6"/>
    </row>
    <row r="5060" spans="1:4" x14ac:dyDescent="0.2">
      <c r="A5060">
        <v>5055</v>
      </c>
      <c r="B5060" s="14">
        <f>'EstRev 6-11'!C101</f>
        <v>5000</v>
      </c>
      <c r="C5060" s="5">
        <f t="shared" si="56"/>
        <v>55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18000</v>
      </c>
      <c r="C5063" s="5">
        <f t="shared" si="56"/>
        <v>-12942</v>
      </c>
      <c r="D5063" s="6"/>
    </row>
    <row r="5064" spans="1:4" x14ac:dyDescent="0.2">
      <c r="A5064">
        <v>5059</v>
      </c>
      <c r="B5064" s="14">
        <f>'EstRev 6-11'!C110</f>
        <v>88600</v>
      </c>
      <c r="C5064" s="5">
        <f t="shared" ref="C5064:C5125" si="57">A5064-B5064</f>
        <v>-83541</v>
      </c>
      <c r="D5064" s="6"/>
    </row>
    <row r="5065" spans="1:4" x14ac:dyDescent="0.2">
      <c r="A5065">
        <v>5060</v>
      </c>
      <c r="B5065" s="14">
        <f>'EstRev 6-11'!C111</f>
        <v>534892</v>
      </c>
      <c r="C5065" s="5">
        <f t="shared" si="57"/>
        <v>-529832</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1024264</v>
      </c>
      <c r="C5070" s="5">
        <f t="shared" si="57"/>
        <v>-1019199</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1024264</v>
      </c>
      <c r="C5076" s="5">
        <f t="shared" si="57"/>
        <v>-1019193</v>
      </c>
      <c r="D5076" s="6"/>
    </row>
    <row r="5077" spans="1:4" x14ac:dyDescent="0.2">
      <c r="A5077">
        <v>5072</v>
      </c>
      <c r="B5077" s="14">
        <f>'EstRev 6-11'!C127</f>
        <v>0</v>
      </c>
      <c r="C5077" s="5">
        <f t="shared" si="57"/>
        <v>5072</v>
      </c>
      <c r="D5077" s="6"/>
    </row>
    <row r="5078" spans="1:4" x14ac:dyDescent="0.2">
      <c r="A5078">
        <v>5073</v>
      </c>
      <c r="B5078" s="14">
        <f>'EstRev 6-11'!C128</f>
        <v>100</v>
      </c>
      <c r="C5078" s="5">
        <f t="shared" si="57"/>
        <v>4973</v>
      </c>
      <c r="D5078" s="6"/>
    </row>
    <row r="5079" spans="1:4" x14ac:dyDescent="0.2">
      <c r="A5079">
        <v>5074</v>
      </c>
      <c r="B5079" s="14">
        <f>'EstRev 6-11'!C129</f>
        <v>100</v>
      </c>
      <c r="C5079" s="5">
        <f t="shared" si="57"/>
        <v>4974</v>
      </c>
      <c r="D5079" s="6"/>
    </row>
    <row r="5080" spans="1:4" x14ac:dyDescent="0.2">
      <c r="A5080" s="3">
        <v>5075</v>
      </c>
      <c r="D5080" s="7"/>
    </row>
    <row r="5081" spans="1:4" x14ac:dyDescent="0.2">
      <c r="A5081">
        <v>5076</v>
      </c>
      <c r="B5081" s="14">
        <f>'EstRev 6-11'!C130</f>
        <v>100</v>
      </c>
      <c r="C5081" s="5">
        <f t="shared" si="57"/>
        <v>4976</v>
      </c>
      <c r="D5081" s="6"/>
    </row>
    <row r="5082" spans="1:4" x14ac:dyDescent="0.2">
      <c r="A5082" s="3">
        <v>5077</v>
      </c>
      <c r="D5082" s="7"/>
    </row>
    <row r="5083" spans="1:4" x14ac:dyDescent="0.2">
      <c r="A5083">
        <v>5078</v>
      </c>
      <c r="B5083" s="14">
        <f>'EstRev 6-11'!C131</f>
        <v>100</v>
      </c>
      <c r="C5083" s="5">
        <f t="shared" si="57"/>
        <v>4978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400</v>
      </c>
      <c r="C5091" s="5">
        <f t="shared" si="57"/>
        <v>4686</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326</v>
      </c>
    </row>
    <row r="5095" spans="1:4" x14ac:dyDescent="0.2">
      <c r="A5095" s="3">
        <v>5090</v>
      </c>
      <c r="D5095" s="6" t="s">
        <v>326</v>
      </c>
    </row>
    <row r="5096" spans="1:4" x14ac:dyDescent="0.2">
      <c r="A5096">
        <v>5091</v>
      </c>
      <c r="B5096" s="14">
        <f>'EstRev 6-11'!C137</f>
        <v>0</v>
      </c>
      <c r="C5096" s="5">
        <f t="shared" si="57"/>
        <v>5091</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0</v>
      </c>
      <c r="C5105" s="5">
        <f t="shared" si="57"/>
        <v>5100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326</v>
      </c>
    </row>
    <row r="5111" spans="1:4" x14ac:dyDescent="0.2">
      <c r="A5111">
        <v>5106</v>
      </c>
      <c r="B5111" s="14">
        <f>'EstRev 6-11'!C148</f>
        <v>500</v>
      </c>
      <c r="C5111" s="5">
        <f t="shared" si="57"/>
        <v>4606</v>
      </c>
      <c r="D5111" s="6"/>
    </row>
    <row r="5112" spans="1:4" x14ac:dyDescent="0.2">
      <c r="A5112">
        <v>5107</v>
      </c>
      <c r="B5112" s="14">
        <f>'EstRev 6-11'!C150</f>
        <v>0</v>
      </c>
      <c r="C5112" s="5">
        <f t="shared" si="57"/>
        <v>5107</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0</v>
      </c>
      <c r="C5140" s="5">
        <f t="shared" si="58"/>
        <v>5135</v>
      </c>
      <c r="D5140" s="6"/>
    </row>
    <row r="5141" spans="1:4" x14ac:dyDescent="0.2">
      <c r="A5141" s="3">
        <v>5136</v>
      </c>
      <c r="D5141" s="7"/>
    </row>
    <row r="5142" spans="1:4" x14ac:dyDescent="0.2">
      <c r="A5142" s="3">
        <v>5137</v>
      </c>
      <c r="D5142" s="7"/>
    </row>
    <row r="5143" spans="1:4" x14ac:dyDescent="0.2">
      <c r="A5143" s="3">
        <v>5138</v>
      </c>
      <c r="D5143" s="6" t="s">
        <v>720</v>
      </c>
    </row>
    <row r="5144" spans="1:4" x14ac:dyDescent="0.2">
      <c r="A5144" s="3">
        <v>5139</v>
      </c>
      <c r="D5144" s="6" t="s">
        <v>720</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326</v>
      </c>
    </row>
    <row r="5152" spans="1:4" x14ac:dyDescent="0.2">
      <c r="A5152" s="3">
        <v>5147</v>
      </c>
      <c r="D5152" s="6" t="s">
        <v>326</v>
      </c>
    </row>
    <row r="5153" spans="1:4" x14ac:dyDescent="0.2">
      <c r="A5153" s="3">
        <v>5148</v>
      </c>
      <c r="D5153" s="6" t="s">
        <v>326</v>
      </c>
    </row>
    <row r="5154" spans="1:4" x14ac:dyDescent="0.2">
      <c r="A5154" s="3">
        <v>5149</v>
      </c>
      <c r="D5154" s="6" t="s">
        <v>326</v>
      </c>
    </row>
    <row r="5155" spans="1:4" x14ac:dyDescent="0.2">
      <c r="A5155" s="3">
        <v>5150</v>
      </c>
      <c r="D5155" s="6" t="s">
        <v>326</v>
      </c>
    </row>
    <row r="5156" spans="1:4" x14ac:dyDescent="0.2">
      <c r="A5156" s="3">
        <v>5151</v>
      </c>
      <c r="D5156" s="6" t="s">
        <v>326</v>
      </c>
    </row>
    <row r="5157" spans="1:4" x14ac:dyDescent="0.2">
      <c r="A5157" s="3">
        <v>5152</v>
      </c>
      <c r="D5157" s="6" t="s">
        <v>326</v>
      </c>
    </row>
    <row r="5158" spans="1:4" x14ac:dyDescent="0.2">
      <c r="A5158">
        <v>5153</v>
      </c>
      <c r="B5158" s="14">
        <f>'EstRev 6-11'!C171</f>
        <v>1650</v>
      </c>
      <c r="C5158" s="5">
        <f t="shared" si="58"/>
        <v>3503</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1025914</v>
      </c>
      <c r="C5167" s="5">
        <f t="shared" si="58"/>
        <v>-1020752</v>
      </c>
      <c r="D5167" s="6"/>
    </row>
    <row r="5168" spans="1:4" x14ac:dyDescent="0.2">
      <c r="A5168">
        <v>5163</v>
      </c>
      <c r="B5168" s="14">
        <f>'EstRev 6-11'!C175</f>
        <v>0</v>
      </c>
      <c r="C5168" s="5">
        <f t="shared" si="58"/>
        <v>5163</v>
      </c>
      <c r="D5168" s="6"/>
    </row>
    <row r="5169" spans="1:4" x14ac:dyDescent="0.2">
      <c r="A5169">
        <v>5164</v>
      </c>
      <c r="B5169" s="14">
        <f>'EstRev 6-11'!C177</f>
        <v>20030</v>
      </c>
      <c r="C5169" s="5">
        <f t="shared" si="58"/>
        <v>-14866</v>
      </c>
      <c r="D5169" s="6"/>
    </row>
    <row r="5170" spans="1:4" x14ac:dyDescent="0.2">
      <c r="A5170" s="3">
        <v>5165</v>
      </c>
      <c r="D5170" s="6" t="s">
        <v>326</v>
      </c>
    </row>
    <row r="5171" spans="1:4" x14ac:dyDescent="0.2">
      <c r="A5171" s="3">
        <v>5166</v>
      </c>
      <c r="D5171" s="6" t="s">
        <v>326</v>
      </c>
    </row>
    <row r="5172" spans="1:4" x14ac:dyDescent="0.2">
      <c r="A5172" s="3">
        <v>5167</v>
      </c>
      <c r="D5172" s="6" t="s">
        <v>326</v>
      </c>
    </row>
    <row r="5173" spans="1:4" x14ac:dyDescent="0.2">
      <c r="A5173" s="3">
        <v>5168</v>
      </c>
      <c r="D5173" s="6" t="s">
        <v>326</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24000</v>
      </c>
      <c r="C5183" s="5">
        <f t="shared" si="58"/>
        <v>-18822</v>
      </c>
      <c r="D5183" s="6"/>
    </row>
    <row r="5184" spans="1:4" x14ac:dyDescent="0.2">
      <c r="A5184">
        <v>5179</v>
      </c>
      <c r="B5184" s="14">
        <f>'EstRev 6-11'!C194</f>
        <v>300</v>
      </c>
      <c r="C5184" s="5">
        <f t="shared" si="58"/>
        <v>4879</v>
      </c>
      <c r="D5184" s="6"/>
    </row>
    <row r="5185" spans="1:4" x14ac:dyDescent="0.2">
      <c r="A5185">
        <v>5180</v>
      </c>
      <c r="B5185" s="14">
        <f>'EstRev 6-11'!C195</f>
        <v>7000</v>
      </c>
      <c r="C5185" s="5">
        <f t="shared" si="58"/>
        <v>-1820</v>
      </c>
      <c r="D5185" s="6"/>
    </row>
    <row r="5186" spans="1:4" x14ac:dyDescent="0.2">
      <c r="A5186">
        <v>5181</v>
      </c>
      <c r="B5186" s="14">
        <f>'EstRev 6-11'!C196</f>
        <v>0</v>
      </c>
      <c r="C5186" s="5">
        <f t="shared" si="58"/>
        <v>5181</v>
      </c>
      <c r="D5186" s="6"/>
    </row>
    <row r="5187" spans="1:4" x14ac:dyDescent="0.2">
      <c r="A5187">
        <v>5182</v>
      </c>
      <c r="B5187" s="14">
        <f>'EstRev 6-11'!C197</f>
        <v>0</v>
      </c>
      <c r="C5187" s="5">
        <f t="shared" si="58"/>
        <v>5182</v>
      </c>
      <c r="D5187" s="6"/>
    </row>
    <row r="5188" spans="1:4" x14ac:dyDescent="0.2">
      <c r="A5188" s="3">
        <v>5183</v>
      </c>
      <c r="D5188" s="7"/>
    </row>
    <row r="5189" spans="1:4" x14ac:dyDescent="0.2">
      <c r="A5189" s="3">
        <v>5184</v>
      </c>
      <c r="D5189" s="7"/>
    </row>
    <row r="5190" spans="1:4" x14ac:dyDescent="0.2">
      <c r="A5190">
        <v>5185</v>
      </c>
      <c r="B5190" s="14">
        <f>'EstRev 6-11'!C200</f>
        <v>31300</v>
      </c>
      <c r="C5190" s="5">
        <f t="shared" si="58"/>
        <v>-26115</v>
      </c>
      <c r="D5190" s="6"/>
    </row>
    <row r="5191" spans="1:4" x14ac:dyDescent="0.2">
      <c r="A5191">
        <v>5186</v>
      </c>
      <c r="B5191" s="14">
        <f>'EstRev 6-11'!C202</f>
        <v>28722</v>
      </c>
      <c r="C5191" s="5">
        <f t="shared" si="58"/>
        <v>-23536</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327</v>
      </c>
    </row>
    <row r="5197" spans="1:4" x14ac:dyDescent="0.2">
      <c r="A5197" s="3">
        <v>5192</v>
      </c>
      <c r="B5197" s="16"/>
      <c r="D5197" s="6" t="s">
        <v>327</v>
      </c>
    </row>
    <row r="5198" spans="1:4" x14ac:dyDescent="0.2">
      <c r="A5198" s="3">
        <v>5193</v>
      </c>
      <c r="D5198" s="6" t="s">
        <v>720</v>
      </c>
    </row>
    <row r="5199" spans="1:4" x14ac:dyDescent="0.2">
      <c r="A5199">
        <v>5194</v>
      </c>
      <c r="B5199" s="14">
        <f>'EstRev 6-11'!C204</f>
        <v>0</v>
      </c>
      <c r="C5199" s="5">
        <f t="shared" si="59"/>
        <v>5194</v>
      </c>
      <c r="D5199" s="6"/>
    </row>
    <row r="5200" spans="1:4" x14ac:dyDescent="0.2">
      <c r="A5200">
        <v>5195</v>
      </c>
      <c r="B5200" s="14">
        <f>'EstRev 6-11'!C208</f>
        <v>0</v>
      </c>
      <c r="C5200" s="5">
        <f t="shared" si="59"/>
        <v>5195</v>
      </c>
      <c r="D5200" s="6"/>
    </row>
    <row r="5201" spans="1:4" x14ac:dyDescent="0.2">
      <c r="A5201" s="3">
        <v>5196</v>
      </c>
      <c r="D5201" s="6" t="s">
        <v>327</v>
      </c>
    </row>
    <row r="5202" spans="1:4" x14ac:dyDescent="0.2">
      <c r="A5202" s="3">
        <v>5197</v>
      </c>
      <c r="D5202" s="7"/>
    </row>
    <row r="5203" spans="1:4" x14ac:dyDescent="0.2">
      <c r="A5203" s="3">
        <v>5198</v>
      </c>
      <c r="D5203" s="7"/>
    </row>
    <row r="5204" spans="1:4" x14ac:dyDescent="0.2">
      <c r="A5204">
        <v>5199</v>
      </c>
      <c r="B5204" s="14">
        <f>'EstRev 6-11'!C206</f>
        <v>28722</v>
      </c>
      <c r="C5204" s="5">
        <f t="shared" si="59"/>
        <v>-23523</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0</v>
      </c>
      <c r="C5218" s="5">
        <f t="shared" si="59"/>
        <v>5213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41000</v>
      </c>
      <c r="C5222" s="5">
        <f t="shared" si="59"/>
        <v>-35783</v>
      </c>
      <c r="D5222" s="6"/>
    </row>
    <row r="5223" spans="1:4" x14ac:dyDescent="0.2">
      <c r="A5223">
        <v>5218</v>
      </c>
      <c r="B5223" s="14">
        <f>'EstRev 6-11'!C216</f>
        <v>0</v>
      </c>
      <c r="C5223" s="5">
        <f t="shared" si="59"/>
        <v>5218</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41000</v>
      </c>
      <c r="C5230" s="5">
        <f t="shared" si="59"/>
        <v>-35775</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327</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327</v>
      </c>
    </row>
    <row r="5241" spans="1:4" x14ac:dyDescent="0.2">
      <c r="A5241" s="3">
        <v>5236</v>
      </c>
      <c r="D5241" s="6" t="s">
        <v>327</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0</v>
      </c>
      <c r="C5245" s="5">
        <f t="shared" si="59"/>
        <v>5240</v>
      </c>
      <c r="D5245" s="6"/>
    </row>
    <row r="5246" spans="1:4" x14ac:dyDescent="0.2">
      <c r="A5246" s="3">
        <v>5241</v>
      </c>
      <c r="D5246" s="7"/>
    </row>
    <row r="5247" spans="1:4" x14ac:dyDescent="0.2">
      <c r="A5247" s="3">
        <v>5242</v>
      </c>
      <c r="D5247" s="7"/>
    </row>
    <row r="5248" spans="1:4" x14ac:dyDescent="0.2">
      <c r="A5248">
        <v>5243</v>
      </c>
      <c r="B5248" s="14">
        <f>'EstRev 6-11'!C223</f>
        <v>0</v>
      </c>
      <c r="C5248" s="5">
        <f t="shared" si="59"/>
        <v>5243</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720</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327</v>
      </c>
    </row>
    <row r="5264" spans="1:4" x14ac:dyDescent="0.2">
      <c r="A5264">
        <v>5259</v>
      </c>
      <c r="B5264" s="14">
        <f>'EstRev 6-11'!C268</f>
        <v>120328</v>
      </c>
      <c r="C5264" s="5">
        <f t="shared" si="60"/>
        <v>-115069</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140358</v>
      </c>
      <c r="C5270" s="5">
        <f t="shared" si="60"/>
        <v>-135093</v>
      </c>
      <c r="D5270" s="6"/>
    </row>
    <row r="5271" spans="1:4" x14ac:dyDescent="0.2">
      <c r="A5271">
        <v>5266</v>
      </c>
      <c r="B5271" s="14">
        <f>'EstRev 6-11'!C270</f>
        <v>1701164</v>
      </c>
      <c r="C5271" s="5">
        <f t="shared" si="60"/>
        <v>-1695898</v>
      </c>
      <c r="D5271" s="6"/>
    </row>
    <row r="5272" spans="1:4" x14ac:dyDescent="0.2">
      <c r="A5272">
        <v>5267</v>
      </c>
      <c r="B5272" s="14">
        <f>'EstRev 6-11'!D5</f>
        <v>92534</v>
      </c>
      <c r="C5272" s="5">
        <f t="shared" si="60"/>
        <v>-87267</v>
      </c>
      <c r="D5272" s="6"/>
    </row>
    <row r="5273" spans="1:4" x14ac:dyDescent="0.2">
      <c r="A5273" s="3">
        <v>5268</v>
      </c>
      <c r="D5273" s="6" t="s">
        <v>327</v>
      </c>
    </row>
    <row r="5274" spans="1:4" x14ac:dyDescent="0.2">
      <c r="A5274">
        <v>5269</v>
      </c>
      <c r="B5274" s="14">
        <f>'EstRev 6-11'!D6</f>
        <v>11567</v>
      </c>
      <c r="C5274" s="5">
        <f t="shared" si="60"/>
        <v>-6298</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104101</v>
      </c>
      <c r="C5278" s="5">
        <f t="shared" si="60"/>
        <v>-98828</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0</v>
      </c>
      <c r="C5281" s="5">
        <f t="shared" si="60"/>
        <v>5276</v>
      </c>
      <c r="D5281" s="6"/>
    </row>
    <row r="5282" spans="1:4" x14ac:dyDescent="0.2">
      <c r="A5282">
        <v>5277</v>
      </c>
      <c r="B5282" s="14">
        <f>'EstRev 6-11'!D17</f>
        <v>0</v>
      </c>
      <c r="C5282" s="5">
        <f t="shared" si="60"/>
        <v>5277</v>
      </c>
      <c r="D5282" s="6"/>
    </row>
    <row r="5283" spans="1:4" x14ac:dyDescent="0.2">
      <c r="A5283">
        <v>5278</v>
      </c>
      <c r="B5283" s="14">
        <f>'EstRev 6-11'!D18</f>
        <v>0</v>
      </c>
      <c r="C5283" s="5">
        <f t="shared" si="60"/>
        <v>5278</v>
      </c>
      <c r="D5283" s="6"/>
    </row>
    <row r="5284" spans="1:4" x14ac:dyDescent="0.2">
      <c r="A5284">
        <v>5279</v>
      </c>
      <c r="B5284" s="14">
        <f>'EstRev 6-11'!D65</f>
        <v>35000</v>
      </c>
      <c r="C5284" s="5">
        <f t="shared" si="60"/>
        <v>-29721</v>
      </c>
      <c r="D5284" s="6"/>
    </row>
    <row r="5285" spans="1:4" x14ac:dyDescent="0.2">
      <c r="A5285">
        <v>5280</v>
      </c>
      <c r="B5285" s="14">
        <f>'EstRev 6-11'!D66</f>
        <v>0</v>
      </c>
      <c r="C5285" s="5">
        <f t="shared" si="60"/>
        <v>5280</v>
      </c>
      <c r="D5285" s="6"/>
    </row>
    <row r="5286" spans="1:4" x14ac:dyDescent="0.2">
      <c r="A5286">
        <v>5281</v>
      </c>
      <c r="B5286" s="14">
        <f>'EstRev 6-11'!D67</f>
        <v>35000</v>
      </c>
      <c r="C5286" s="5">
        <f t="shared" si="60"/>
        <v>-29719</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500</v>
      </c>
      <c r="C5293" s="5">
        <f t="shared" si="60"/>
        <v>4788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6000</v>
      </c>
      <c r="C5298" s="5">
        <f t="shared" si="60"/>
        <v>-707</v>
      </c>
      <c r="D5298" s="6"/>
    </row>
    <row r="5299" spans="1:4" x14ac:dyDescent="0.2">
      <c r="A5299">
        <v>5294</v>
      </c>
      <c r="B5299" s="14">
        <f>'EstRev 6-11'!D110</f>
        <v>391803</v>
      </c>
      <c r="C5299" s="5">
        <f t="shared" si="60"/>
        <v>-386509</v>
      </c>
      <c r="D5299" s="6"/>
    </row>
    <row r="5300" spans="1:4" x14ac:dyDescent="0.2">
      <c r="A5300">
        <v>5295</v>
      </c>
      <c r="B5300" s="14">
        <f>'EstRev 6-11'!D111</f>
        <v>530904</v>
      </c>
      <c r="C5300" s="5">
        <f t="shared" si="60"/>
        <v>-525609</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327</v>
      </c>
    </row>
    <row r="5317" spans="1:4" x14ac:dyDescent="0.2">
      <c r="A5317" s="3">
        <v>5312</v>
      </c>
      <c r="D5317" s="6" t="s">
        <v>327</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327</v>
      </c>
    </row>
    <row r="5352" spans="1:4" x14ac:dyDescent="0.2">
      <c r="A5352" s="3">
        <v>5347</v>
      </c>
      <c r="D5352" s="7"/>
    </row>
    <row r="5353" spans="1:4" x14ac:dyDescent="0.2">
      <c r="A5353" s="3">
        <v>5348</v>
      </c>
      <c r="D5353" s="7"/>
    </row>
    <row r="5354" spans="1:4" x14ac:dyDescent="0.2">
      <c r="A5354" s="3">
        <v>5349</v>
      </c>
      <c r="D5354" s="6" t="s">
        <v>327</v>
      </c>
    </row>
    <row r="5355" spans="1:4" x14ac:dyDescent="0.2">
      <c r="A5355" s="3">
        <v>5350</v>
      </c>
      <c r="D5355" s="6" t="s">
        <v>327</v>
      </c>
    </row>
    <row r="5356" spans="1:4" x14ac:dyDescent="0.2">
      <c r="A5356">
        <v>5351</v>
      </c>
      <c r="B5356" s="14">
        <f>'EstRev 6-11'!D171</f>
        <v>500</v>
      </c>
      <c r="C5356" s="5">
        <f t="shared" si="61"/>
        <v>4851</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500</v>
      </c>
      <c r="C5365" s="5">
        <f t="shared" si="61"/>
        <v>4860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327</v>
      </c>
    </row>
    <row r="5381" spans="1:4" x14ac:dyDescent="0.2">
      <c r="A5381" s="3">
        <v>5376</v>
      </c>
      <c r="D5381" s="6" t="s">
        <v>327</v>
      </c>
    </row>
    <row r="5382" spans="1:4" x14ac:dyDescent="0.2">
      <c r="A5382" s="3">
        <v>5377</v>
      </c>
      <c r="D5382" s="6" t="s">
        <v>720</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327</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327</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327</v>
      </c>
    </row>
    <row r="5425" spans="1:4" x14ac:dyDescent="0.2">
      <c r="A5425" s="3">
        <v>5420</v>
      </c>
      <c r="D5425" s="6" t="s">
        <v>327</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327</v>
      </c>
    </row>
    <row r="5445" spans="1:4" x14ac:dyDescent="0.2">
      <c r="A5445">
        <v>5440</v>
      </c>
      <c r="B5445" s="14">
        <f>'EstRev 6-11'!D268</f>
        <v>0</v>
      </c>
      <c r="C5445" s="5">
        <f t="shared" si="62"/>
        <v>5440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0</v>
      </c>
      <c r="C5451" s="5">
        <f t="shared" ref="C5451:C5511" si="63">A5451-B5451</f>
        <v>5446</v>
      </c>
      <c r="D5451" s="6"/>
    </row>
    <row r="5452" spans="1:4" x14ac:dyDescent="0.2">
      <c r="A5452">
        <v>5447</v>
      </c>
      <c r="B5452" s="14">
        <f>'EstRev 6-11'!D270</f>
        <v>531404</v>
      </c>
      <c r="C5452" s="5">
        <f t="shared" si="63"/>
        <v>-525957</v>
      </c>
      <c r="D5452" s="6"/>
    </row>
    <row r="5453" spans="1:4" x14ac:dyDescent="0.2">
      <c r="A5453">
        <v>5448</v>
      </c>
      <c r="B5453" s="14">
        <f>'EstRev 6-11'!E5</f>
        <v>56100</v>
      </c>
      <c r="C5453" s="5">
        <f t="shared" si="63"/>
        <v>-50652</v>
      </c>
      <c r="D5453" s="6"/>
    </row>
    <row r="5454" spans="1:4" x14ac:dyDescent="0.2">
      <c r="A5454" s="3">
        <v>5449</v>
      </c>
      <c r="D5454" s="6" t="s">
        <v>327</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56100</v>
      </c>
      <c r="C5457" s="5">
        <f t="shared" si="63"/>
        <v>-50648</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0</v>
      </c>
      <c r="C5460" s="5">
        <f t="shared" si="63"/>
        <v>5455</v>
      </c>
      <c r="D5460" s="6"/>
    </row>
    <row r="5461" spans="1:4" x14ac:dyDescent="0.2">
      <c r="A5461">
        <v>5456</v>
      </c>
      <c r="B5461" s="14">
        <f>'EstRev 6-11'!E17</f>
        <v>0</v>
      </c>
      <c r="C5461" s="5">
        <f t="shared" si="63"/>
        <v>5456</v>
      </c>
      <c r="D5461" s="6"/>
    </row>
    <row r="5462" spans="1:4" x14ac:dyDescent="0.2">
      <c r="A5462">
        <v>5457</v>
      </c>
      <c r="B5462" s="14">
        <f>'EstRev 6-11'!E18</f>
        <v>0</v>
      </c>
      <c r="C5462" s="5">
        <f t="shared" si="63"/>
        <v>5457</v>
      </c>
      <c r="D5462" s="6"/>
    </row>
    <row r="5463" spans="1:4" x14ac:dyDescent="0.2">
      <c r="A5463">
        <v>5458</v>
      </c>
      <c r="B5463" s="14">
        <f>'EstRev 6-11'!E65</f>
        <v>100</v>
      </c>
      <c r="C5463" s="5">
        <f t="shared" si="63"/>
        <v>5358</v>
      </c>
      <c r="D5463" s="6"/>
    </row>
    <row r="5464" spans="1:4" x14ac:dyDescent="0.2">
      <c r="A5464">
        <v>5459</v>
      </c>
      <c r="B5464" s="14">
        <f>'EstRev 6-11'!E66</f>
        <v>0</v>
      </c>
      <c r="C5464" s="5">
        <f t="shared" si="63"/>
        <v>5459</v>
      </c>
      <c r="D5464" s="6"/>
    </row>
    <row r="5465" spans="1:4" x14ac:dyDescent="0.2">
      <c r="A5465">
        <v>5460</v>
      </c>
      <c r="B5465" s="14">
        <f>'EstRev 6-11'!E67</f>
        <v>100</v>
      </c>
      <c r="C5465" s="5">
        <f t="shared" si="63"/>
        <v>5360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0</v>
      </c>
      <c r="C5469" s="5">
        <f t="shared" si="63"/>
        <v>5464</v>
      </c>
      <c r="D5469" s="6"/>
    </row>
    <row r="5470" spans="1:4" x14ac:dyDescent="0.2">
      <c r="A5470">
        <v>5465</v>
      </c>
      <c r="B5470" s="14">
        <f>'EstRev 6-11'!E110</f>
        <v>0</v>
      </c>
      <c r="C5470" s="5">
        <f t="shared" si="63"/>
        <v>5465</v>
      </c>
      <c r="D5470" s="6"/>
    </row>
    <row r="5471" spans="1:4" x14ac:dyDescent="0.2">
      <c r="A5471">
        <v>5466</v>
      </c>
      <c r="B5471" s="14">
        <f>'EstRev 6-11'!E111</f>
        <v>56200</v>
      </c>
      <c r="C5471" s="5">
        <f t="shared" si="63"/>
        <v>-50734</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56200</v>
      </c>
      <c r="C5496" s="5">
        <f t="shared" si="63"/>
        <v>-50709</v>
      </c>
      <c r="D5496" s="6"/>
    </row>
    <row r="5497" spans="1:4" x14ac:dyDescent="0.2">
      <c r="A5497">
        <v>5492</v>
      </c>
      <c r="B5497" s="14">
        <f>'EstRev 6-11'!F5</f>
        <v>27760</v>
      </c>
      <c r="C5497" s="5">
        <f t="shared" si="63"/>
        <v>-22268</v>
      </c>
      <c r="D5497" s="6"/>
    </row>
    <row r="5498" spans="1:4" x14ac:dyDescent="0.2">
      <c r="A5498" s="3">
        <v>5493</v>
      </c>
      <c r="D5498" s="6" t="s">
        <v>327</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27760</v>
      </c>
      <c r="C5501" s="5">
        <f t="shared" si="63"/>
        <v>-22264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1000</v>
      </c>
      <c r="C5507" s="5">
        <f t="shared" si="63"/>
        <v>4502</v>
      </c>
      <c r="D5507" s="6"/>
    </row>
    <row r="5508" spans="1:4" x14ac:dyDescent="0.2">
      <c r="A5508">
        <v>5503</v>
      </c>
      <c r="B5508" s="14">
        <f>'EstRev 6-11'!F43</f>
        <v>11000</v>
      </c>
      <c r="C5508" s="5">
        <f t="shared" si="63"/>
        <v>-5497</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12000</v>
      </c>
      <c r="C5523" s="5">
        <f t="shared" si="64"/>
        <v>-6482</v>
      </c>
      <c r="D5523" s="6"/>
    </row>
    <row r="5524" spans="1:4" x14ac:dyDescent="0.2">
      <c r="A5524">
        <v>5519</v>
      </c>
      <c r="B5524" s="14">
        <f>'EstRev 6-11'!F65</f>
        <v>1000</v>
      </c>
      <c r="C5524" s="5">
        <f t="shared" si="64"/>
        <v>4519</v>
      </c>
      <c r="D5524" s="6"/>
    </row>
    <row r="5525" spans="1:4" x14ac:dyDescent="0.2">
      <c r="A5525">
        <v>5520</v>
      </c>
      <c r="B5525" s="14">
        <f>'EstRev 6-11'!F66</f>
        <v>0</v>
      </c>
      <c r="C5525" s="5">
        <f t="shared" si="64"/>
        <v>5520</v>
      </c>
      <c r="D5525" s="6"/>
    </row>
    <row r="5526" spans="1:4" x14ac:dyDescent="0.2">
      <c r="A5526">
        <v>5521</v>
      </c>
      <c r="B5526" s="14">
        <f>'EstRev 6-11'!F67</f>
        <v>1000</v>
      </c>
      <c r="C5526" s="5">
        <f t="shared" si="64"/>
        <v>4521</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0</v>
      </c>
      <c r="C5530" s="5">
        <f t="shared" si="64"/>
        <v>5525</v>
      </c>
      <c r="D5530" s="6"/>
    </row>
    <row r="5531" spans="1:4" x14ac:dyDescent="0.2">
      <c r="A5531">
        <v>5526</v>
      </c>
      <c r="B5531" s="14">
        <f>'EstRev 6-11'!F110</f>
        <v>0</v>
      </c>
      <c r="C5531" s="5">
        <f t="shared" si="64"/>
        <v>5526</v>
      </c>
      <c r="D5531" s="6"/>
    </row>
    <row r="5532" spans="1:4" x14ac:dyDescent="0.2">
      <c r="A5532">
        <v>5527</v>
      </c>
      <c r="B5532" s="14">
        <f>'EstRev 6-11'!F111</f>
        <v>40760</v>
      </c>
      <c r="C5532" s="5">
        <f t="shared" si="64"/>
        <v>-35233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0</v>
      </c>
      <c r="C5537" s="5">
        <f t="shared" si="64"/>
        <v>5532</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0</v>
      </c>
      <c r="C5543" s="5">
        <f t="shared" si="64"/>
        <v>5538</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42000</v>
      </c>
      <c r="C5559" s="5">
        <f t="shared" si="64"/>
        <v>-36446</v>
      </c>
      <c r="D5559" s="6"/>
    </row>
    <row r="5560" spans="1:4" x14ac:dyDescent="0.2">
      <c r="A5560" s="3">
        <v>5555</v>
      </c>
      <c r="D5560" s="7"/>
    </row>
    <row r="5561" spans="1:4" x14ac:dyDescent="0.2">
      <c r="A5561">
        <v>5556</v>
      </c>
      <c r="B5561" s="14">
        <f>'EstRev 6-11'!F155</f>
        <v>55000</v>
      </c>
      <c r="C5561" s="5">
        <f t="shared" si="64"/>
        <v>-49444</v>
      </c>
      <c r="D5561" s="6"/>
    </row>
    <row r="5562" spans="1:4" x14ac:dyDescent="0.2">
      <c r="A5562">
        <v>5557</v>
      </c>
      <c r="B5562" s="14">
        <f>'EstRev 6-11'!F157</f>
        <v>97150</v>
      </c>
      <c r="C5562" s="5">
        <f t="shared" si="64"/>
        <v>-91593</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720</v>
      </c>
    </row>
    <row r="5575" spans="1:4" x14ac:dyDescent="0.2">
      <c r="A5575" s="3">
        <v>5570</v>
      </c>
      <c r="D5575" s="6" t="s">
        <v>720</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327</v>
      </c>
    </row>
    <row r="5582" spans="1:4" x14ac:dyDescent="0.2">
      <c r="A5582" s="3">
        <v>5577</v>
      </c>
      <c r="D5582" s="7"/>
    </row>
    <row r="5583" spans="1:4" x14ac:dyDescent="0.2">
      <c r="A5583" s="3">
        <v>5578</v>
      </c>
      <c r="D5583" s="7"/>
    </row>
    <row r="5584" spans="1:4" x14ac:dyDescent="0.2">
      <c r="A5584" s="3">
        <v>5579</v>
      </c>
      <c r="D5584" s="6" t="s">
        <v>327</v>
      </c>
    </row>
    <row r="5585" spans="1:4" x14ac:dyDescent="0.2">
      <c r="A5585" s="3">
        <v>5580</v>
      </c>
      <c r="D5585" s="6" t="s">
        <v>327</v>
      </c>
    </row>
    <row r="5586" spans="1:4" x14ac:dyDescent="0.2">
      <c r="A5586" s="3">
        <v>5581</v>
      </c>
      <c r="D5586" s="6" t="s">
        <v>327</v>
      </c>
    </row>
    <row r="5587" spans="1:4" x14ac:dyDescent="0.2">
      <c r="A5587" s="3">
        <v>5582</v>
      </c>
      <c r="D5587" s="6" t="s">
        <v>327</v>
      </c>
    </row>
    <row r="5588" spans="1:4" x14ac:dyDescent="0.2">
      <c r="A5588" s="4">
        <v>5583</v>
      </c>
      <c r="B5588" s="14">
        <f>'EstRev 6-11'!F171</f>
        <v>97150</v>
      </c>
      <c r="C5588" s="5">
        <f t="shared" ref="C5588:C5639" si="65">A5588-B5588</f>
        <v>-91567</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97150</v>
      </c>
      <c r="C5597" s="5">
        <f t="shared" si="65"/>
        <v>-91558</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327</v>
      </c>
    </row>
    <row r="5601" spans="1:4" x14ac:dyDescent="0.2">
      <c r="A5601" s="3">
        <v>5596</v>
      </c>
      <c r="D5601" s="6" t="s">
        <v>327</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327</v>
      </c>
    </row>
    <row r="5614" spans="1:4" x14ac:dyDescent="0.2">
      <c r="A5614" s="3">
        <v>5609</v>
      </c>
      <c r="D5614" s="6" t="s">
        <v>327</v>
      </c>
    </row>
    <row r="5615" spans="1:4" x14ac:dyDescent="0.2">
      <c r="A5615" s="3">
        <v>5610</v>
      </c>
      <c r="D5615" s="6" t="s">
        <v>720</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327</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720</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327</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137910</v>
      </c>
      <c r="C5664" s="5">
        <f t="shared" si="66"/>
        <v>-132251</v>
      </c>
      <c r="D5664" s="6"/>
    </row>
    <row r="5665" spans="1:4" x14ac:dyDescent="0.2">
      <c r="A5665">
        <v>5660</v>
      </c>
      <c r="B5665" s="14">
        <f>'EstRev 6-11'!G5</f>
        <v>15000</v>
      </c>
      <c r="C5665" s="5">
        <f t="shared" si="66"/>
        <v>-9340</v>
      </c>
      <c r="D5665" s="6"/>
    </row>
    <row r="5666" spans="1:4" x14ac:dyDescent="0.2">
      <c r="A5666">
        <v>5661</v>
      </c>
      <c r="B5666" s="14">
        <f>'EstRev 6-11'!G7</f>
        <v>0</v>
      </c>
      <c r="C5666" s="5">
        <f t="shared" si="66"/>
        <v>5661</v>
      </c>
      <c r="D5666" s="6"/>
    </row>
    <row r="5667" spans="1:4" x14ac:dyDescent="0.2">
      <c r="A5667">
        <v>5662</v>
      </c>
      <c r="B5667" s="14">
        <f>'EstRev 6-11'!G8</f>
        <v>35001</v>
      </c>
      <c r="C5667" s="5">
        <f t="shared" si="66"/>
        <v>-29339</v>
      </c>
      <c r="D5667" s="6"/>
    </row>
    <row r="5668" spans="1:4" x14ac:dyDescent="0.2">
      <c r="A5668">
        <v>5663</v>
      </c>
      <c r="B5668" s="14">
        <f>'EstRev 6-11'!G11</f>
        <v>0</v>
      </c>
      <c r="C5668" s="5">
        <f t="shared" si="66"/>
        <v>5663</v>
      </c>
      <c r="D5668" s="6"/>
    </row>
    <row r="5669" spans="1:4" x14ac:dyDescent="0.2">
      <c r="A5669">
        <v>5664</v>
      </c>
      <c r="B5669" s="14">
        <f>'EstRev 6-11'!G12</f>
        <v>50001</v>
      </c>
      <c r="C5669" s="5">
        <f t="shared" si="66"/>
        <v>-44337</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0</v>
      </c>
      <c r="C5672" s="5">
        <f t="shared" si="66"/>
        <v>5667</v>
      </c>
      <c r="D5672" s="6"/>
    </row>
    <row r="5673" spans="1:4" x14ac:dyDescent="0.2">
      <c r="A5673">
        <v>5668</v>
      </c>
      <c r="B5673" s="14">
        <f>'EstRev 6-11'!G17</f>
        <v>0</v>
      </c>
      <c r="C5673" s="5">
        <f t="shared" si="66"/>
        <v>5668</v>
      </c>
      <c r="D5673" s="6"/>
    </row>
    <row r="5674" spans="1:4" x14ac:dyDescent="0.2">
      <c r="A5674">
        <v>5669</v>
      </c>
      <c r="B5674" s="14">
        <f>'EstRev 6-11'!G18</f>
        <v>0</v>
      </c>
      <c r="C5674" s="5">
        <f t="shared" si="66"/>
        <v>5669</v>
      </c>
      <c r="D5674" s="6"/>
    </row>
    <row r="5675" spans="1:4" x14ac:dyDescent="0.2">
      <c r="A5675">
        <v>5670</v>
      </c>
      <c r="B5675" s="14">
        <f>'EstRev 6-11'!G65</f>
        <v>2000</v>
      </c>
      <c r="C5675" s="5">
        <f t="shared" si="66"/>
        <v>3670</v>
      </c>
      <c r="D5675" s="6"/>
    </row>
    <row r="5676" spans="1:4" x14ac:dyDescent="0.2">
      <c r="A5676">
        <v>5671</v>
      </c>
      <c r="B5676" s="14">
        <f>'EstRev 6-11'!G66</f>
        <v>0</v>
      </c>
      <c r="C5676" s="5">
        <f t="shared" si="66"/>
        <v>5671</v>
      </c>
      <c r="D5676" s="6"/>
    </row>
    <row r="5677" spans="1:4" x14ac:dyDescent="0.2">
      <c r="A5677">
        <v>5672</v>
      </c>
      <c r="B5677" s="14">
        <f>'EstRev 6-11'!G67</f>
        <v>2000</v>
      </c>
      <c r="C5677" s="5">
        <f t="shared" si="66"/>
        <v>3672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327</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720</v>
      </c>
    </row>
    <row r="5712" spans="1:4" x14ac:dyDescent="0.2">
      <c r="A5712" s="3">
        <v>5707</v>
      </c>
      <c r="D5712" s="6" t="s">
        <v>720</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327</v>
      </c>
    </row>
    <row r="5726" spans="1:4" x14ac:dyDescent="0.2">
      <c r="A5726" s="3">
        <v>5721</v>
      </c>
      <c r="D5726" s="6" t="s">
        <v>327</v>
      </c>
    </row>
    <row r="5727" spans="1:4" x14ac:dyDescent="0.2">
      <c r="A5727" s="3">
        <v>5722</v>
      </c>
      <c r="D5727" s="6" t="s">
        <v>327</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327</v>
      </c>
    </row>
    <row r="5740" spans="1:4" x14ac:dyDescent="0.2">
      <c r="A5740" s="3">
        <v>5735</v>
      </c>
      <c r="D5740" s="6" t="s">
        <v>327</v>
      </c>
    </row>
    <row r="5741" spans="1:4" x14ac:dyDescent="0.2">
      <c r="A5741" s="3">
        <v>5736</v>
      </c>
      <c r="D5741" s="6" t="s">
        <v>720</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327</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327</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327</v>
      </c>
    </row>
    <row r="5784" spans="1:4" x14ac:dyDescent="0.2">
      <c r="A5784" s="3">
        <v>5779</v>
      </c>
      <c r="D5784" s="6" t="s">
        <v>327</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720</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327</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52001</v>
      </c>
      <c r="C5814" s="5">
        <f t="shared" si="68"/>
        <v>-46192</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0</v>
      </c>
      <c r="C5823" s="5">
        <f t="shared" si="68"/>
        <v>5818</v>
      </c>
      <c r="D5823" s="6"/>
    </row>
    <row r="5824" spans="1:4" x14ac:dyDescent="0.2">
      <c r="A5824">
        <v>5819</v>
      </c>
      <c r="B5824" s="14">
        <f>'EstRev 6-11'!H66</f>
        <v>0</v>
      </c>
      <c r="C5824" s="5">
        <f t="shared" si="68"/>
        <v>5819</v>
      </c>
      <c r="D5824" s="6"/>
    </row>
    <row r="5825" spans="1:4" x14ac:dyDescent="0.2">
      <c r="A5825">
        <v>5820</v>
      </c>
      <c r="B5825" s="14">
        <f>'EstRev 6-11'!H67</f>
        <v>0</v>
      </c>
      <c r="C5825" s="5">
        <f t="shared" si="68"/>
        <v>5820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0</v>
      </c>
      <c r="C5829" s="5">
        <f t="shared" si="68"/>
        <v>5824</v>
      </c>
      <c r="D5829" s="6"/>
    </row>
    <row r="5830" spans="1:4" x14ac:dyDescent="0.2">
      <c r="A5830">
        <v>5825</v>
      </c>
      <c r="B5830" s="14">
        <f>'EstRev 6-11'!H110</f>
        <v>0</v>
      </c>
      <c r="C5830" s="5">
        <f t="shared" si="68"/>
        <v>5825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0</v>
      </c>
      <c r="C5859" s="5">
        <f t="shared" si="69"/>
        <v>5854</v>
      </c>
      <c r="D5859" s="6"/>
    </row>
    <row r="5860" spans="1:4" x14ac:dyDescent="0.2">
      <c r="A5860">
        <v>5855</v>
      </c>
      <c r="B5860" s="14">
        <f>'EstRev 6-11'!I5</f>
        <v>11567</v>
      </c>
      <c r="C5860" s="5">
        <f t="shared" si="69"/>
        <v>-5712</v>
      </c>
      <c r="D5860" s="6"/>
    </row>
    <row r="5861" spans="1:4" x14ac:dyDescent="0.2">
      <c r="A5861">
        <v>5856</v>
      </c>
      <c r="B5861" s="14">
        <f>'EstRev 6-11'!I11</f>
        <v>0</v>
      </c>
      <c r="C5861" s="5">
        <f t="shared" si="69"/>
        <v>5856</v>
      </c>
      <c r="D5861" s="6"/>
    </row>
    <row r="5862" spans="1:4" x14ac:dyDescent="0.2">
      <c r="A5862">
        <v>5857</v>
      </c>
      <c r="B5862" s="14">
        <f>'EstRev 6-11'!I12</f>
        <v>11567</v>
      </c>
      <c r="C5862" s="5">
        <f t="shared" si="69"/>
        <v>-5710</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50</v>
      </c>
      <c r="C5868" s="5">
        <f t="shared" si="69"/>
        <v>5813</v>
      </c>
      <c r="D5868" s="6"/>
    </row>
    <row r="5869" spans="1:4" x14ac:dyDescent="0.2">
      <c r="A5869">
        <v>5864</v>
      </c>
      <c r="B5869" s="14">
        <f>'EstRev 6-11'!I66</f>
        <v>0</v>
      </c>
      <c r="C5869" s="5">
        <f t="shared" si="69"/>
        <v>5864</v>
      </c>
      <c r="D5869" s="6"/>
    </row>
    <row r="5870" spans="1:4" x14ac:dyDescent="0.2">
      <c r="A5870">
        <v>5865</v>
      </c>
      <c r="B5870" s="14">
        <f>'EstRev 6-11'!I67</f>
        <v>50</v>
      </c>
      <c r="C5870" s="5">
        <f t="shared" si="69"/>
        <v>5815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11617</v>
      </c>
      <c r="C5890" s="5">
        <f t="shared" si="69"/>
        <v>-5732</v>
      </c>
      <c r="D5890" s="6"/>
    </row>
    <row r="5891" spans="1:4" x14ac:dyDescent="0.2">
      <c r="A5891" s="3">
        <v>5886</v>
      </c>
      <c r="D5891" s="6" t="s">
        <v>327</v>
      </c>
    </row>
    <row r="5892" spans="1:4" x14ac:dyDescent="0.2">
      <c r="A5892" s="3">
        <v>5887</v>
      </c>
      <c r="D5892" s="6" t="s">
        <v>327</v>
      </c>
    </row>
    <row r="5893" spans="1:4" x14ac:dyDescent="0.2">
      <c r="A5893" s="3">
        <v>5888</v>
      </c>
      <c r="D5893" s="6" t="s">
        <v>327</v>
      </c>
    </row>
    <row r="5894" spans="1:4" x14ac:dyDescent="0.2">
      <c r="A5894" s="3">
        <v>5889</v>
      </c>
      <c r="D5894" s="6" t="s">
        <v>327</v>
      </c>
    </row>
    <row r="5895" spans="1:4" x14ac:dyDescent="0.2">
      <c r="A5895" s="3">
        <v>5890</v>
      </c>
      <c r="D5895" s="6" t="s">
        <v>327</v>
      </c>
    </row>
    <row r="5896" spans="1:4" x14ac:dyDescent="0.2">
      <c r="A5896" s="3">
        <v>5891</v>
      </c>
      <c r="D5896" s="6" t="s">
        <v>327</v>
      </c>
    </row>
    <row r="5897" spans="1:4" x14ac:dyDescent="0.2">
      <c r="A5897" s="3">
        <v>5892</v>
      </c>
      <c r="D5897" s="6" t="s">
        <v>327</v>
      </c>
    </row>
    <row r="5898" spans="1:4" x14ac:dyDescent="0.2">
      <c r="A5898" s="3">
        <v>5893</v>
      </c>
      <c r="D5898" s="6" t="s">
        <v>327</v>
      </c>
    </row>
    <row r="5899" spans="1:4" x14ac:dyDescent="0.2">
      <c r="A5899" s="3">
        <v>5894</v>
      </c>
      <c r="D5899" s="6" t="s">
        <v>327</v>
      </c>
    </row>
    <row r="5900" spans="1:4" x14ac:dyDescent="0.2">
      <c r="A5900" s="3">
        <v>5895</v>
      </c>
      <c r="D5900" s="6" t="s">
        <v>327</v>
      </c>
    </row>
    <row r="5901" spans="1:4" x14ac:dyDescent="0.2">
      <c r="A5901" s="3">
        <v>5896</v>
      </c>
      <c r="D5901" s="6" t="s">
        <v>327</v>
      </c>
    </row>
    <row r="5902" spans="1:4" x14ac:dyDescent="0.2">
      <c r="A5902" s="3">
        <v>5897</v>
      </c>
      <c r="D5902" s="6" t="s">
        <v>327</v>
      </c>
    </row>
    <row r="5903" spans="1:4" x14ac:dyDescent="0.2">
      <c r="A5903" s="3">
        <v>5898</v>
      </c>
      <c r="D5903" s="6" t="s">
        <v>327</v>
      </c>
    </row>
    <row r="5904" spans="1:4" x14ac:dyDescent="0.2">
      <c r="A5904" s="3">
        <v>5899</v>
      </c>
      <c r="D5904" s="6" t="s">
        <v>327</v>
      </c>
    </row>
    <row r="5905" spans="1:4" x14ac:dyDescent="0.2">
      <c r="A5905" s="3">
        <v>5900</v>
      </c>
      <c r="D5905" s="6" t="s">
        <v>327</v>
      </c>
    </row>
    <row r="5906" spans="1:4" x14ac:dyDescent="0.2">
      <c r="A5906" s="3">
        <v>5901</v>
      </c>
      <c r="D5906" s="6" t="s">
        <v>327</v>
      </c>
    </row>
    <row r="5907" spans="1:4" x14ac:dyDescent="0.2">
      <c r="A5907" s="3">
        <v>5902</v>
      </c>
      <c r="D5907" s="6" t="s">
        <v>327</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327</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327</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327</v>
      </c>
    </row>
    <row r="5929" spans="1:4" x14ac:dyDescent="0.2">
      <c r="A5929">
        <v>5924</v>
      </c>
      <c r="B5929" s="14">
        <f>'EstRev 6-11'!K5</f>
        <v>11567</v>
      </c>
      <c r="C5929" s="5">
        <f t="shared" ref="C5929:C5958" si="70">A5929-B5929</f>
        <v>-5643</v>
      </c>
      <c r="D5929" s="6"/>
    </row>
    <row r="5930" spans="1:4" x14ac:dyDescent="0.2">
      <c r="A5930">
        <v>5925</v>
      </c>
      <c r="B5930" s="14">
        <f>'EstRev 6-11'!K11</f>
        <v>0</v>
      </c>
      <c r="C5930" s="5">
        <f t="shared" si="70"/>
        <v>5925</v>
      </c>
      <c r="D5930" s="6"/>
    </row>
    <row r="5931" spans="1:4" x14ac:dyDescent="0.2">
      <c r="A5931">
        <v>5926</v>
      </c>
      <c r="B5931" s="14">
        <f>'EstRev 6-11'!K12</f>
        <v>11567</v>
      </c>
      <c r="C5931" s="5">
        <f t="shared" si="70"/>
        <v>-5641</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0</v>
      </c>
      <c r="C5937" s="5">
        <f t="shared" si="70"/>
        <v>5932</v>
      </c>
      <c r="D5937" s="6"/>
    </row>
    <row r="5938" spans="1:4" x14ac:dyDescent="0.2">
      <c r="A5938">
        <v>5933</v>
      </c>
      <c r="B5938" s="14">
        <f>'EstRev 6-11'!K66</f>
        <v>0</v>
      </c>
      <c r="C5938" s="5">
        <f t="shared" si="70"/>
        <v>5933</v>
      </c>
      <c r="D5938" s="6"/>
    </row>
    <row r="5939" spans="1:4" x14ac:dyDescent="0.2">
      <c r="A5939">
        <v>5934</v>
      </c>
      <c r="B5939" s="14">
        <f>'EstRev 6-11'!K67</f>
        <v>0</v>
      </c>
      <c r="C5939" s="5">
        <f t="shared" si="70"/>
        <v>5934</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11567</v>
      </c>
      <c r="C5967" s="5">
        <f t="shared" si="71"/>
        <v>-5605</v>
      </c>
      <c r="D5967" s="6"/>
    </row>
    <row r="5968" spans="1:4" x14ac:dyDescent="0.2">
      <c r="A5968">
        <v>5963</v>
      </c>
      <c r="B5968" s="14">
        <f>'EstRev 6-11'!G111</f>
        <v>52001</v>
      </c>
      <c r="C5968" s="5">
        <f t="shared" si="71"/>
        <v>-46038</v>
      </c>
      <c r="D5968" s="6"/>
    </row>
    <row r="5969" spans="1:4" x14ac:dyDescent="0.2">
      <c r="A5969">
        <v>5964</v>
      </c>
      <c r="B5969" s="14">
        <f>'EstRev 6-11'!H111</f>
        <v>0</v>
      </c>
      <c r="C5969" s="5">
        <f t="shared" si="71"/>
        <v>5964</v>
      </c>
      <c r="D5969" s="6"/>
    </row>
    <row r="5970" spans="1:4" x14ac:dyDescent="0.2">
      <c r="A5970">
        <v>5965</v>
      </c>
      <c r="B5970" s="14">
        <f>'EstRev 6-11'!I111</f>
        <v>11617</v>
      </c>
      <c r="C5970" s="5">
        <f t="shared" si="71"/>
        <v>-5652</v>
      </c>
      <c r="D5970" s="6"/>
    </row>
    <row r="5971" spans="1:4" x14ac:dyDescent="0.2">
      <c r="A5971" s="3">
        <v>5966</v>
      </c>
      <c r="D5971" s="6" t="s">
        <v>327</v>
      </c>
    </row>
    <row r="5972" spans="1:4" x14ac:dyDescent="0.2">
      <c r="A5972">
        <v>5967</v>
      </c>
      <c r="B5972" s="14">
        <f>'EstRev 6-11'!K111</f>
        <v>11567</v>
      </c>
      <c r="C5972" s="5">
        <f t="shared" si="71"/>
        <v>-5600</v>
      </c>
      <c r="D5972" s="6"/>
    </row>
    <row r="5973" spans="1:4" x14ac:dyDescent="0.2">
      <c r="A5973" s="3">
        <v>5968</v>
      </c>
      <c r="D5973" s="7"/>
    </row>
    <row r="5974" spans="1:4" x14ac:dyDescent="0.2">
      <c r="A5974" s="3">
        <v>5969</v>
      </c>
      <c r="D5974" s="7"/>
    </row>
    <row r="5975" spans="1:4" x14ac:dyDescent="0.2">
      <c r="A5975">
        <v>5970</v>
      </c>
      <c r="B5975" s="14">
        <f>'EstRev 6-11'!C69</f>
        <v>24000</v>
      </c>
      <c r="C5975" s="5">
        <f t="shared" si="71"/>
        <v>-18030</v>
      </c>
      <c r="D5975" s="6"/>
    </row>
    <row r="5976" spans="1:4" x14ac:dyDescent="0.2">
      <c r="A5976">
        <v>5971</v>
      </c>
      <c r="B5976" s="14">
        <f>'BudgetSum 2-4'!G16</f>
        <v>50</v>
      </c>
      <c r="C5976" s="5">
        <f t="shared" si="71"/>
        <v>5921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100103</v>
      </c>
      <c r="C5982" s="5">
        <f t="shared" si="71"/>
        <v>-94126</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128411</v>
      </c>
      <c r="C5985" s="5">
        <f t="shared" si="71"/>
        <v>-122431</v>
      </c>
      <c r="D5985" s="11" t="s">
        <v>74</v>
      </c>
    </row>
    <row r="5986" spans="1:4" x14ac:dyDescent="0.2">
      <c r="A5986">
        <v>5981</v>
      </c>
      <c r="B5986" s="14">
        <f>'BudgetSum 2-4'!J5</f>
        <v>103827</v>
      </c>
      <c r="C5986" s="5">
        <f t="shared" si="71"/>
        <v>-97846</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103827</v>
      </c>
      <c r="C5989" s="5">
        <f t="shared" si="71"/>
        <v>-97843</v>
      </c>
      <c r="D5989" s="11" t="s">
        <v>74</v>
      </c>
    </row>
    <row r="5990" spans="1:4" x14ac:dyDescent="0.2">
      <c r="A5990">
        <v>5985</v>
      </c>
      <c r="B5990" s="14">
        <f>'BudgetSum 2-4'!J10</f>
        <v>0</v>
      </c>
      <c r="C5990" s="5">
        <f t="shared" si="71"/>
        <v>5985</v>
      </c>
      <c r="D5990" s="11" t="s">
        <v>74</v>
      </c>
    </row>
    <row r="5991" spans="1:4" x14ac:dyDescent="0.2">
      <c r="A5991">
        <v>5986</v>
      </c>
      <c r="B5991" s="14">
        <f>'BudgetSum 2-4'!J11</f>
        <v>103827</v>
      </c>
      <c r="C5991" s="5">
        <f t="shared" si="71"/>
        <v>-97841</v>
      </c>
      <c r="D5991" s="11" t="s">
        <v>74</v>
      </c>
    </row>
    <row r="5992" spans="1:4" x14ac:dyDescent="0.2">
      <c r="A5992" s="3">
        <v>5987</v>
      </c>
      <c r="D5992" s="11" t="s">
        <v>905</v>
      </c>
    </row>
    <row r="5993" spans="1:4" x14ac:dyDescent="0.2">
      <c r="A5993">
        <v>5988</v>
      </c>
      <c r="B5993" s="14">
        <f>'BudgetSum 2-4'!J19</f>
        <v>101828</v>
      </c>
      <c r="C5993" s="5">
        <f t="shared" si="71"/>
        <v>-95840</v>
      </c>
      <c r="D5993" s="11" t="s">
        <v>74</v>
      </c>
    </row>
    <row r="5994" spans="1:4" x14ac:dyDescent="0.2">
      <c r="A5994">
        <v>5989</v>
      </c>
      <c r="B5994" s="14">
        <f>'BudgetSum 2-4'!J20</f>
        <v>0</v>
      </c>
      <c r="C5994" s="5">
        <f t="shared" si="71"/>
        <v>5989</v>
      </c>
      <c r="D5994" s="11" t="s">
        <v>74</v>
      </c>
    </row>
    <row r="5995" spans="1:4" x14ac:dyDescent="0.2">
      <c r="A5995">
        <v>5990</v>
      </c>
      <c r="B5995" s="14">
        <f>'BudgetSum 2-4'!J21</f>
        <v>101828</v>
      </c>
      <c r="C5995" s="5">
        <f t="shared" si="71"/>
        <v>-95838</v>
      </c>
      <c r="D5995" s="11" t="s">
        <v>74</v>
      </c>
    </row>
    <row r="5996" spans="1:4" x14ac:dyDescent="0.2">
      <c r="A5996">
        <v>5991</v>
      </c>
      <c r="B5996" s="14">
        <f>'BudgetSum 2-4'!J22</f>
        <v>1999</v>
      </c>
      <c r="C5996" s="5">
        <f t="shared" si="71"/>
        <v>3992</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130410</v>
      </c>
      <c r="C6041" s="5">
        <f t="shared" si="72"/>
        <v>-124374</v>
      </c>
      <c r="D6041" s="11" t="s">
        <v>74</v>
      </c>
    </row>
    <row r="6042" spans="1:4" x14ac:dyDescent="0.2">
      <c r="A6042">
        <v>6037</v>
      </c>
      <c r="B6042" s="15">
        <f>'CashSum 5'!J3</f>
        <v>128411</v>
      </c>
      <c r="C6042" s="5">
        <f t="shared" si="72"/>
        <v>-122374</v>
      </c>
      <c r="D6042" s="11" t="s">
        <v>74</v>
      </c>
    </row>
    <row r="6043" spans="1:4" x14ac:dyDescent="0.2">
      <c r="A6043">
        <v>6038</v>
      </c>
      <c r="B6043" s="15">
        <f>'CashSum 5'!J4</f>
        <v>103827</v>
      </c>
      <c r="C6043" s="5">
        <f t="shared" si="72"/>
        <v>-97789</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103827</v>
      </c>
      <c r="C6055" s="5">
        <f t="shared" si="72"/>
        <v>-97777</v>
      </c>
      <c r="D6055" s="11" t="s">
        <v>74</v>
      </c>
    </row>
    <row r="6056" spans="1:4" x14ac:dyDescent="0.2">
      <c r="A6056">
        <v>6051</v>
      </c>
      <c r="B6056" s="15">
        <f>'CashSum 5'!J12</f>
        <v>232238</v>
      </c>
      <c r="C6056" s="5">
        <f t="shared" si="72"/>
        <v>-226187</v>
      </c>
      <c r="D6056" s="11" t="s">
        <v>74</v>
      </c>
    </row>
    <row r="6057" spans="1:4" x14ac:dyDescent="0.2">
      <c r="A6057">
        <v>6052</v>
      </c>
      <c r="B6057" s="15">
        <f>'CashSum 5'!J13</f>
        <v>101828</v>
      </c>
      <c r="C6057" s="5">
        <f t="shared" si="72"/>
        <v>-95776</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101828</v>
      </c>
      <c r="C6061" s="5">
        <f t="shared" si="72"/>
        <v>-95772</v>
      </c>
      <c r="D6061" s="11" t="s">
        <v>74</v>
      </c>
    </row>
    <row r="6062" spans="1:4" x14ac:dyDescent="0.2">
      <c r="A6062">
        <v>6057</v>
      </c>
      <c r="B6062" s="15">
        <f>'CashSum 5'!J21</f>
        <v>130410</v>
      </c>
      <c r="C6062" s="5">
        <f t="shared" si="72"/>
        <v>-124353</v>
      </c>
      <c r="D6062" s="11" t="s">
        <v>74</v>
      </c>
    </row>
    <row r="6063" spans="1:4" x14ac:dyDescent="0.2">
      <c r="A6063">
        <v>6058</v>
      </c>
      <c r="B6063" s="14">
        <f>'EstRev 6-11'!J5</f>
        <v>101827</v>
      </c>
      <c r="C6063" s="5">
        <f t="shared" si="72"/>
        <v>-95769</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101827</v>
      </c>
      <c r="C6067" s="5">
        <f t="shared" si="72"/>
        <v>-95765</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2000</v>
      </c>
      <c r="C6083" s="5">
        <f t="shared" si="72"/>
        <v>4078</v>
      </c>
      <c r="D6083" s="11" t="s">
        <v>74</v>
      </c>
    </row>
    <row r="6084" spans="1:4" x14ac:dyDescent="0.2">
      <c r="A6084">
        <v>6079</v>
      </c>
      <c r="B6084" s="14">
        <f>'EstRev 6-11'!J66</f>
        <v>0</v>
      </c>
      <c r="C6084" s="5">
        <f t="shared" si="72"/>
        <v>6079</v>
      </c>
      <c r="D6084" s="11" t="s">
        <v>74</v>
      </c>
    </row>
    <row r="6085" spans="1:4" x14ac:dyDescent="0.2">
      <c r="A6085">
        <v>6080</v>
      </c>
      <c r="B6085" s="14">
        <f>'EstRev 6-11'!J67</f>
        <v>2000</v>
      </c>
      <c r="C6085" s="5">
        <f t="shared" si="72"/>
        <v>4080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0</v>
      </c>
      <c r="C6096" s="5">
        <f t="shared" si="73"/>
        <v>6091</v>
      </c>
      <c r="D6096" s="11" t="s">
        <v>74</v>
      </c>
    </row>
    <row r="6097" spans="1:4" x14ac:dyDescent="0.2">
      <c r="A6097">
        <v>6092</v>
      </c>
      <c r="B6097" s="14">
        <f>'EstRev 6-11'!D102</f>
        <v>385303</v>
      </c>
      <c r="C6097" s="5">
        <f t="shared" si="73"/>
        <v>-379211</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0</v>
      </c>
      <c r="C6105" s="5">
        <f t="shared" si="73"/>
        <v>6100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103827</v>
      </c>
      <c r="C6125" s="5">
        <f t="shared" si="73"/>
        <v>-97707</v>
      </c>
      <c r="D6125" s="11" t="s">
        <v>74</v>
      </c>
    </row>
    <row r="6126" spans="1:4" x14ac:dyDescent="0.2">
      <c r="A6126">
        <v>6121</v>
      </c>
      <c r="B6126" s="14">
        <f>'EstRev 6-11'!J120</f>
        <v>0</v>
      </c>
      <c r="C6126" s="5">
        <f t="shared" si="73"/>
        <v>6121</v>
      </c>
      <c r="D6126" s="11" t="s">
        <v>74</v>
      </c>
    </row>
    <row r="6127" spans="1:4" x14ac:dyDescent="0.2">
      <c r="A6127" s="3">
        <v>6122</v>
      </c>
      <c r="D6127" s="11" t="s">
        <v>721</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0</v>
      </c>
      <c r="C6131" s="5">
        <f t="shared" si="73"/>
        <v>6126</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721</v>
      </c>
    </row>
    <row r="6156" spans="1:4" x14ac:dyDescent="0.2">
      <c r="A6156" s="3">
        <v>6151</v>
      </c>
      <c r="D6156" s="11" t="s">
        <v>721</v>
      </c>
    </row>
    <row r="6157" spans="1:4" x14ac:dyDescent="0.2">
      <c r="A6157" s="3">
        <v>6152</v>
      </c>
      <c r="D6157" s="11" t="s">
        <v>721</v>
      </c>
    </row>
    <row r="6158" spans="1:4" x14ac:dyDescent="0.2">
      <c r="A6158" s="3">
        <v>6153</v>
      </c>
      <c r="D6158" s="11" t="s">
        <v>721</v>
      </c>
    </row>
    <row r="6159" spans="1:4" x14ac:dyDescent="0.2">
      <c r="A6159" s="3">
        <v>6154</v>
      </c>
      <c r="D6159" s="11" t="s">
        <v>721</v>
      </c>
    </row>
    <row r="6160" spans="1:4" x14ac:dyDescent="0.2">
      <c r="A6160" s="3">
        <v>6155</v>
      </c>
      <c r="D6160" s="11" t="s">
        <v>721</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721</v>
      </c>
    </row>
    <row r="6184" spans="1:4" x14ac:dyDescent="0.2">
      <c r="A6184" s="3">
        <v>6179</v>
      </c>
      <c r="D6184" s="11" t="s">
        <v>721</v>
      </c>
    </row>
    <row r="6185" spans="1:4" x14ac:dyDescent="0.2">
      <c r="A6185" s="3">
        <v>6180</v>
      </c>
      <c r="D6185" s="11" t="s">
        <v>721</v>
      </c>
    </row>
    <row r="6186" spans="1:4" x14ac:dyDescent="0.2">
      <c r="A6186">
        <v>6181</v>
      </c>
      <c r="B6186" s="14">
        <f>'EstRev 6-11'!J269</f>
        <v>0</v>
      </c>
      <c r="C6186" s="5">
        <f t="shared" si="74"/>
        <v>6181</v>
      </c>
      <c r="D6186" s="11" t="s">
        <v>74</v>
      </c>
    </row>
    <row r="6187" spans="1:4" x14ac:dyDescent="0.2">
      <c r="A6187">
        <v>6182</v>
      </c>
      <c r="B6187" s="14">
        <f>'EstRev 6-11'!J270</f>
        <v>103827</v>
      </c>
      <c r="C6187" s="5">
        <f t="shared" si="74"/>
        <v>-97645</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0</v>
      </c>
      <c r="C6190" s="5">
        <f t="shared" si="74"/>
        <v>6185</v>
      </c>
      <c r="D6190" s="11" t="s">
        <v>74</v>
      </c>
    </row>
    <row r="6191" spans="1:4" x14ac:dyDescent="0.2">
      <c r="A6191">
        <v>6186</v>
      </c>
      <c r="B6191" s="14">
        <f>'EstExp 12-20'!D7</f>
        <v>0</v>
      </c>
      <c r="C6191" s="5">
        <f t="shared" si="74"/>
        <v>6186</v>
      </c>
      <c r="D6191" s="11" t="s">
        <v>74</v>
      </c>
    </row>
    <row r="6192" spans="1:4" x14ac:dyDescent="0.2">
      <c r="A6192">
        <v>6187</v>
      </c>
      <c r="B6192" s="14">
        <f>'EstExp 12-20'!E7</f>
        <v>0</v>
      </c>
      <c r="C6192" s="5">
        <f t="shared" si="74"/>
        <v>6187</v>
      </c>
      <c r="D6192" s="11" t="s">
        <v>74</v>
      </c>
    </row>
    <row r="6193" spans="1:4" x14ac:dyDescent="0.2">
      <c r="A6193">
        <v>6188</v>
      </c>
      <c r="B6193" s="14">
        <f>'EstExp 12-20'!F7</f>
        <v>0</v>
      </c>
      <c r="C6193" s="5">
        <f t="shared" si="74"/>
        <v>6188</v>
      </c>
      <c r="D6193" s="11" t="s">
        <v>74</v>
      </c>
    </row>
    <row r="6194" spans="1:4" x14ac:dyDescent="0.2">
      <c r="A6194">
        <v>6189</v>
      </c>
      <c r="B6194" s="14">
        <f>'EstExp 12-20'!G7</f>
        <v>0</v>
      </c>
      <c r="C6194" s="5">
        <f t="shared" si="74"/>
        <v>6189</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0</v>
      </c>
      <c r="C6198" s="5">
        <f t="shared" si="74"/>
        <v>6193</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0</v>
      </c>
      <c r="C6231" s="5">
        <f t="shared" si="75"/>
        <v>6226</v>
      </c>
      <c r="D6231" s="11" t="s">
        <v>74</v>
      </c>
    </row>
    <row r="6232" spans="1:4" x14ac:dyDescent="0.2">
      <c r="A6232">
        <v>6227</v>
      </c>
      <c r="B6232" s="14">
        <f>'EstExp 12-20'!D17</f>
        <v>0</v>
      </c>
      <c r="C6232" s="5">
        <f t="shared" si="75"/>
        <v>6227</v>
      </c>
      <c r="D6232" s="11" t="s">
        <v>74</v>
      </c>
    </row>
    <row r="6233" spans="1:4" x14ac:dyDescent="0.2">
      <c r="A6233">
        <v>6228</v>
      </c>
      <c r="B6233" s="14">
        <f>'EstExp 12-20'!E17</f>
        <v>0</v>
      </c>
      <c r="C6233" s="5">
        <f t="shared" si="75"/>
        <v>6228</v>
      </c>
      <c r="D6233" s="11" t="s">
        <v>74</v>
      </c>
    </row>
    <row r="6234" spans="1:4" x14ac:dyDescent="0.2">
      <c r="A6234">
        <v>6229</v>
      </c>
      <c r="B6234" s="14">
        <f>'EstExp 12-20'!F17</f>
        <v>0</v>
      </c>
      <c r="C6234" s="5">
        <f t="shared" si="75"/>
        <v>6229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0</v>
      </c>
      <c r="C6239" s="5">
        <f t="shared" si="75"/>
        <v>6234</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0</v>
      </c>
      <c r="C6341" s="5">
        <f t="shared" si="76"/>
        <v>6336</v>
      </c>
      <c r="D6341" s="11" t="s">
        <v>74</v>
      </c>
    </row>
    <row r="6342" spans="1:4" x14ac:dyDescent="0.2">
      <c r="A6342">
        <v>6337</v>
      </c>
      <c r="B6342" s="14">
        <f>'EstExp 12-20'!K88</f>
        <v>0</v>
      </c>
      <c r="C6342" s="5">
        <f t="shared" si="76"/>
        <v>6337</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178</v>
      </c>
    </row>
    <row r="6394" spans="1:4" x14ac:dyDescent="0.2">
      <c r="A6394" s="3">
        <v>6389</v>
      </c>
      <c r="D6394" s="11" t="s">
        <v>178</v>
      </c>
    </row>
    <row r="6395" spans="1:4" x14ac:dyDescent="0.2">
      <c r="A6395" s="3">
        <v>6390</v>
      </c>
      <c r="D6395" s="11" t="s">
        <v>178</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0</v>
      </c>
      <c r="C6408" s="5">
        <f t="shared" ref="C6408:C6471" si="78">A6408-B6408</f>
        <v>6403</v>
      </c>
      <c r="D6408" s="11" t="s">
        <v>74</v>
      </c>
    </row>
    <row r="6409" spans="1:4" x14ac:dyDescent="0.2">
      <c r="A6409">
        <v>6404</v>
      </c>
      <c r="B6409" s="14">
        <f>'EstExp 12-20'!K220</f>
        <v>0</v>
      </c>
      <c r="C6409" s="5">
        <f t="shared" si="78"/>
        <v>6404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0</v>
      </c>
      <c r="C6414" s="5">
        <f t="shared" si="78"/>
        <v>6409</v>
      </c>
      <c r="D6414" s="11" t="s">
        <v>74</v>
      </c>
    </row>
    <row r="6415" spans="1:4" x14ac:dyDescent="0.2">
      <c r="A6415">
        <v>6410</v>
      </c>
      <c r="B6415" s="14">
        <f>'EstExp 12-20'!K230</f>
        <v>0</v>
      </c>
      <c r="C6415" s="5">
        <f t="shared" si="78"/>
        <v>6410</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75</v>
      </c>
      <c r="C6430" s="5">
        <f t="shared" si="78"/>
        <v>6350</v>
      </c>
      <c r="D6430" s="11" t="s">
        <v>74</v>
      </c>
    </row>
    <row r="6431" spans="1:4" x14ac:dyDescent="0.2">
      <c r="A6431">
        <v>6426</v>
      </c>
      <c r="B6431" s="14">
        <f>'EstExp 12-20'!K258</f>
        <v>75</v>
      </c>
      <c r="C6431" s="5">
        <f t="shared" si="78"/>
        <v>6351</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0</v>
      </c>
      <c r="C6436" s="5">
        <f t="shared" si="78"/>
        <v>6431</v>
      </c>
      <c r="D6436" s="11" t="s">
        <v>840</v>
      </c>
    </row>
    <row r="6437" spans="1:4" x14ac:dyDescent="0.2">
      <c r="A6437" s="4">
        <v>6432</v>
      </c>
      <c r="B6437" s="15">
        <f>'EstExp 12-20'!E102</f>
        <v>0</v>
      </c>
      <c r="C6437" s="5">
        <f t="shared" si="78"/>
        <v>6432</v>
      </c>
      <c r="D6437" s="11" t="s">
        <v>840</v>
      </c>
    </row>
    <row r="6438" spans="1:4" x14ac:dyDescent="0.2">
      <c r="A6438" s="3">
        <v>6433</v>
      </c>
      <c r="B6438" s="15">
        <f>'EstExp 12-20'!H102</f>
        <v>0</v>
      </c>
      <c r="C6438" s="5">
        <f t="shared" si="78"/>
        <v>6433</v>
      </c>
      <c r="D6438" s="11" t="s">
        <v>178</v>
      </c>
    </row>
    <row r="6439" spans="1:4" x14ac:dyDescent="0.2">
      <c r="A6439" s="4">
        <v>6434</v>
      </c>
      <c r="B6439" s="15">
        <f>'EstRev 6-11'!J110</f>
        <v>0</v>
      </c>
      <c r="C6439" s="5">
        <f t="shared" si="78"/>
        <v>6434</v>
      </c>
      <c r="D6439" s="11" t="s">
        <v>930</v>
      </c>
    </row>
    <row r="6440" spans="1:4" x14ac:dyDescent="0.2">
      <c r="A6440" s="3">
        <v>6435</v>
      </c>
      <c r="D6440" s="11" t="s">
        <v>178</v>
      </c>
    </row>
    <row r="6441" spans="1:4" x14ac:dyDescent="0.2">
      <c r="A6441" s="3">
        <v>6436</v>
      </c>
      <c r="D6441" s="11" t="s">
        <v>178</v>
      </c>
    </row>
    <row r="6442" spans="1:4" x14ac:dyDescent="0.2">
      <c r="A6442" s="3">
        <v>6437</v>
      </c>
      <c r="D6442" s="11" t="s">
        <v>178</v>
      </c>
    </row>
    <row r="6443" spans="1:4" x14ac:dyDescent="0.2">
      <c r="A6443" s="3">
        <v>6438</v>
      </c>
      <c r="D6443" s="11" t="s">
        <v>178</v>
      </c>
    </row>
    <row r="6444" spans="1:4" x14ac:dyDescent="0.2">
      <c r="A6444" s="3">
        <v>6439</v>
      </c>
      <c r="D6444" s="11" t="s">
        <v>178</v>
      </c>
    </row>
    <row r="6445" spans="1:4" x14ac:dyDescent="0.2">
      <c r="A6445" s="3">
        <v>6440</v>
      </c>
      <c r="D6445" s="11" t="s">
        <v>178</v>
      </c>
    </row>
    <row r="6446" spans="1:4" x14ac:dyDescent="0.2">
      <c r="A6446" s="3">
        <v>6441</v>
      </c>
      <c r="D6446" s="11" t="s">
        <v>178</v>
      </c>
    </row>
    <row r="6447" spans="1:4" x14ac:dyDescent="0.2">
      <c r="A6447" s="3">
        <v>6442</v>
      </c>
      <c r="D6447" s="11" t="s">
        <v>178</v>
      </c>
    </row>
    <row r="6448" spans="1:4" x14ac:dyDescent="0.2">
      <c r="A6448" s="3">
        <v>6443</v>
      </c>
      <c r="D6448" s="11" t="s">
        <v>178</v>
      </c>
    </row>
    <row r="6449" spans="1:4" x14ac:dyDescent="0.2">
      <c r="A6449" s="3">
        <v>6444</v>
      </c>
      <c r="D6449" s="11" t="s">
        <v>178</v>
      </c>
    </row>
    <row r="6450" spans="1:4" x14ac:dyDescent="0.2">
      <c r="A6450" s="3">
        <v>6445</v>
      </c>
      <c r="D6450" s="11" t="s">
        <v>178</v>
      </c>
    </row>
    <row r="6451" spans="1:4" x14ac:dyDescent="0.2">
      <c r="A6451" s="3">
        <v>6446</v>
      </c>
      <c r="D6451" s="11" t="s">
        <v>178</v>
      </c>
    </row>
    <row r="6452" spans="1:4" x14ac:dyDescent="0.2">
      <c r="A6452" s="3">
        <v>6447</v>
      </c>
      <c r="D6452" s="11" t="s">
        <v>178</v>
      </c>
    </row>
    <row r="6453" spans="1:4" x14ac:dyDescent="0.2">
      <c r="A6453" s="3">
        <v>6448</v>
      </c>
      <c r="D6453" s="11" t="s">
        <v>178</v>
      </c>
    </row>
    <row r="6454" spans="1:4" x14ac:dyDescent="0.2">
      <c r="A6454" s="3">
        <v>6449</v>
      </c>
      <c r="D6454" s="11" t="s">
        <v>178</v>
      </c>
    </row>
    <row r="6455" spans="1:4" x14ac:dyDescent="0.2">
      <c r="A6455" s="3">
        <v>6450</v>
      </c>
      <c r="D6455" s="11" t="s">
        <v>178</v>
      </c>
    </row>
    <row r="6456" spans="1:4" x14ac:dyDescent="0.2">
      <c r="A6456" s="3">
        <v>6451</v>
      </c>
      <c r="D6456" s="11" t="s">
        <v>178</v>
      </c>
    </row>
    <row r="6457" spans="1:4" x14ac:dyDescent="0.2">
      <c r="A6457" s="3">
        <v>6452</v>
      </c>
      <c r="D6457" s="11" t="s">
        <v>178</v>
      </c>
    </row>
    <row r="6458" spans="1:4" x14ac:dyDescent="0.2">
      <c r="A6458" s="3">
        <v>6453</v>
      </c>
      <c r="D6458" s="11" t="s">
        <v>178</v>
      </c>
    </row>
    <row r="6459" spans="1:4" x14ac:dyDescent="0.2">
      <c r="A6459" s="3">
        <v>6454</v>
      </c>
      <c r="D6459" s="11" t="s">
        <v>178</v>
      </c>
    </row>
    <row r="6460" spans="1:4" x14ac:dyDescent="0.2">
      <c r="A6460" s="3">
        <v>6455</v>
      </c>
      <c r="D6460" s="11" t="s">
        <v>178</v>
      </c>
    </row>
    <row r="6461" spans="1:4" x14ac:dyDescent="0.2">
      <c r="A6461" s="3">
        <v>6456</v>
      </c>
      <c r="D6461" s="11" t="s">
        <v>178</v>
      </c>
    </row>
    <row r="6462" spans="1:4" x14ac:dyDescent="0.2">
      <c r="A6462">
        <v>6457</v>
      </c>
      <c r="B6462" s="14">
        <f>'EstExp 12-20'!I305</f>
        <v>0</v>
      </c>
      <c r="C6462" s="5">
        <f t="shared" si="78"/>
        <v>6457</v>
      </c>
      <c r="D6462" s="11" t="s">
        <v>74</v>
      </c>
    </row>
    <row r="6463" spans="1:4" x14ac:dyDescent="0.2">
      <c r="A6463" s="1582">
        <v>6458</v>
      </c>
      <c r="D6463" s="11" t="s">
        <v>74</v>
      </c>
    </row>
    <row r="6464" spans="1:4" x14ac:dyDescent="0.2">
      <c r="A6464">
        <v>6459</v>
      </c>
      <c r="B6464" s="14">
        <f>'EstExp 12-20'!I306</f>
        <v>0</v>
      </c>
      <c r="C6464" s="5">
        <f t="shared" si="78"/>
        <v>6459</v>
      </c>
      <c r="D6464" s="11" t="s">
        <v>74</v>
      </c>
    </row>
    <row r="6465" spans="1:5" x14ac:dyDescent="0.2">
      <c r="A6465" s="1582">
        <v>6460</v>
      </c>
      <c r="D6465" s="11" t="s">
        <v>74</v>
      </c>
    </row>
    <row r="6466" spans="1:5" x14ac:dyDescent="0.2">
      <c r="A6466">
        <v>6461</v>
      </c>
      <c r="B6466" s="14">
        <f>'EstExp 12-20'!I307</f>
        <v>0</v>
      </c>
      <c r="C6466" s="5">
        <f t="shared" si="78"/>
        <v>6461</v>
      </c>
      <c r="D6466" s="11" t="s">
        <v>74</v>
      </c>
    </row>
    <row r="6467" spans="1:5" x14ac:dyDescent="0.2">
      <c r="A6467" s="1582">
        <v>6462</v>
      </c>
      <c r="D6467" s="11" t="s">
        <v>74</v>
      </c>
    </row>
    <row r="6468" spans="1:5" x14ac:dyDescent="0.2">
      <c r="A6468">
        <v>6463</v>
      </c>
      <c r="D6468" s="11" t="s">
        <v>74</v>
      </c>
      <c r="E6468" s="5" t="s">
        <v>711</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327</v>
      </c>
    </row>
    <row r="6478" spans="1:5" x14ac:dyDescent="0.2">
      <c r="A6478" s="3">
        <v>6473</v>
      </c>
      <c r="D6478" s="11" t="s">
        <v>327</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82">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82">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5253</v>
      </c>
      <c r="C6520" s="5">
        <f t="shared" si="79"/>
        <v>1262</v>
      </c>
      <c r="D6520" s="11" t="s">
        <v>74</v>
      </c>
    </row>
    <row r="6521" spans="1:4" x14ac:dyDescent="0.2">
      <c r="A6521">
        <v>6516</v>
      </c>
      <c r="B6521" s="14">
        <f>'EstExp 12-20'!E371</f>
        <v>26494</v>
      </c>
      <c r="C6521" s="5">
        <f t="shared" si="79"/>
        <v>-19978</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82">
        <v>6521</v>
      </c>
      <c r="D6526" s="11" t="s">
        <v>74</v>
      </c>
    </row>
    <row r="6527" spans="1:4" x14ac:dyDescent="0.2">
      <c r="A6527">
        <v>6522</v>
      </c>
      <c r="B6527" s="14">
        <f>'EstExp 12-20'!K371</f>
        <v>31747</v>
      </c>
      <c r="C6527" s="5">
        <f t="shared" si="79"/>
        <v>-25225</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21494</v>
      </c>
      <c r="C6564" s="5">
        <f t="shared" ref="C6564:C6598" si="80">A6564-B6564</f>
        <v>-14935</v>
      </c>
      <c r="D6564" s="11" t="s">
        <v>74</v>
      </c>
    </row>
    <row r="6565" spans="1:4" x14ac:dyDescent="0.2">
      <c r="A6565">
        <v>6560</v>
      </c>
      <c r="B6565" s="15">
        <f>'EstExp 12-20'!D372</f>
        <v>6593</v>
      </c>
      <c r="C6565" s="5">
        <f t="shared" si="80"/>
        <v>-33</v>
      </c>
      <c r="D6565" s="11" t="s">
        <v>74</v>
      </c>
    </row>
    <row r="6566" spans="1:4" x14ac:dyDescent="0.2">
      <c r="A6566">
        <v>6561</v>
      </c>
      <c r="B6566" s="15">
        <f>'EstExp 12-20'!E372</f>
        <v>30172</v>
      </c>
      <c r="C6566" s="5">
        <f t="shared" si="80"/>
        <v>-23611</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58259</v>
      </c>
      <c r="C6572" s="5">
        <f t="shared" si="80"/>
        <v>-51692</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31273</v>
      </c>
      <c r="C6577" s="5">
        <f t="shared" si="80"/>
        <v>-24701</v>
      </c>
      <c r="D6577" s="11" t="s">
        <v>74</v>
      </c>
    </row>
    <row r="6578" spans="1:4" x14ac:dyDescent="0.2">
      <c r="A6578">
        <v>6573</v>
      </c>
      <c r="B6578" s="15">
        <f>'EstExp 12-20'!D429</f>
        <v>6593</v>
      </c>
      <c r="C6578" s="5">
        <f t="shared" si="80"/>
        <v>-20</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82">
        <v>6579</v>
      </c>
      <c r="D6584" s="11" t="s">
        <v>74</v>
      </c>
    </row>
    <row r="6585" spans="1:4" x14ac:dyDescent="0.2">
      <c r="A6585">
        <v>6580</v>
      </c>
      <c r="B6585" s="14">
        <f>'EstExp 12-20'!I436</f>
        <v>0</v>
      </c>
      <c r="C6585" s="5">
        <f t="shared" si="80"/>
        <v>6580</v>
      </c>
      <c r="D6585" s="11" t="s">
        <v>74</v>
      </c>
    </row>
    <row r="6586" spans="1:4" x14ac:dyDescent="0.2">
      <c r="A6586" s="1582">
        <v>6581</v>
      </c>
      <c r="D6586" s="11" t="s">
        <v>74</v>
      </c>
    </row>
    <row r="6587" spans="1:4" x14ac:dyDescent="0.2">
      <c r="A6587">
        <v>6582</v>
      </c>
      <c r="B6587" s="14">
        <f>'EstExp 12-20'!I437</f>
        <v>0</v>
      </c>
      <c r="C6587" s="5">
        <f t="shared" si="80"/>
        <v>6582</v>
      </c>
      <c r="D6587" s="11" t="s">
        <v>74</v>
      </c>
    </row>
    <row r="6588" spans="1:4" x14ac:dyDescent="0.2">
      <c r="A6588" s="1582">
        <v>6583</v>
      </c>
      <c r="C6588" s="5">
        <f t="shared" si="80"/>
        <v>6583</v>
      </c>
      <c r="D6588" s="11" t="s">
        <v>74</v>
      </c>
    </row>
    <row r="6589" spans="1:4" x14ac:dyDescent="0.2">
      <c r="A6589">
        <v>6584</v>
      </c>
      <c r="B6589" s="14">
        <f>'EstExp 12-20'!I438</f>
        <v>0</v>
      </c>
      <c r="C6589" s="5">
        <f t="shared" si="80"/>
        <v>6584</v>
      </c>
      <c r="D6589" s="11" t="s">
        <v>74</v>
      </c>
    </row>
    <row r="6590" spans="1:4" x14ac:dyDescent="0.2">
      <c r="A6590" s="1582">
        <v>6585</v>
      </c>
      <c r="D6590" s="11" t="s">
        <v>74</v>
      </c>
    </row>
    <row r="6591" spans="1:4" x14ac:dyDescent="0.2">
      <c r="A6591">
        <v>6586</v>
      </c>
      <c r="B6591" s="14">
        <f>'EstExp 12-20'!I439</f>
        <v>0</v>
      </c>
      <c r="C6591" s="5">
        <f t="shared" si="80"/>
        <v>6586</v>
      </c>
      <c r="D6591" s="11" t="s">
        <v>74</v>
      </c>
    </row>
    <row r="6592" spans="1:4" x14ac:dyDescent="0.2">
      <c r="A6592" s="1582">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82">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721</v>
      </c>
    </row>
    <row r="6600" spans="1:4" x14ac:dyDescent="0.2">
      <c r="A6600" s="3">
        <v>6595</v>
      </c>
      <c r="D6600" s="11" t="s">
        <v>721</v>
      </c>
    </row>
    <row r="6601" spans="1:4" x14ac:dyDescent="0.2">
      <c r="A6601" s="3">
        <v>6596</v>
      </c>
      <c r="D6601" s="11" t="s">
        <v>721</v>
      </c>
    </row>
    <row r="6602" spans="1:4" x14ac:dyDescent="0.2">
      <c r="A6602" s="3">
        <v>6597</v>
      </c>
      <c r="D6602" s="11" t="s">
        <v>721</v>
      </c>
    </row>
    <row r="6603" spans="1:4" x14ac:dyDescent="0.2">
      <c r="A6603" s="3">
        <v>6598</v>
      </c>
      <c r="D6603" s="11" t="s">
        <v>905</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176</v>
      </c>
    </row>
    <row r="6610" spans="1:5" x14ac:dyDescent="0.2">
      <c r="A6610" s="4">
        <v>6605</v>
      </c>
      <c r="B6610" s="15">
        <f>'EstExp 12-20'!K426</f>
        <v>0</v>
      </c>
      <c r="C6610" s="5">
        <f t="shared" si="81"/>
        <v>6605</v>
      </c>
      <c r="D6610" s="5" t="s">
        <v>176</v>
      </c>
    </row>
    <row r="6611" spans="1:5" x14ac:dyDescent="0.2">
      <c r="A6611" s="4">
        <v>6606</v>
      </c>
      <c r="B6611" s="15">
        <f>'EstExp 12-20'!H427</f>
        <v>0</v>
      </c>
      <c r="C6611" s="5">
        <f t="shared" si="81"/>
        <v>6606</v>
      </c>
      <c r="D6611" s="5" t="s">
        <v>176</v>
      </c>
    </row>
    <row r="6612" spans="1:5" x14ac:dyDescent="0.2">
      <c r="A6612" s="4">
        <v>6607</v>
      </c>
      <c r="B6612" s="15">
        <f>'EstExp 12-20'!K427</f>
        <v>0</v>
      </c>
      <c r="C6612" s="5">
        <f t="shared" si="81"/>
        <v>6607</v>
      </c>
      <c r="D6612" s="5" t="s">
        <v>176</v>
      </c>
    </row>
    <row r="6613" spans="1:5" x14ac:dyDescent="0.2">
      <c r="A6613">
        <v>6608</v>
      </c>
      <c r="B6613" s="15">
        <f>'EstExp 12-20'!E429</f>
        <v>62911</v>
      </c>
      <c r="C6613" s="5">
        <f t="shared" si="81"/>
        <v>-56303</v>
      </c>
      <c r="D6613" s="5" t="s">
        <v>176</v>
      </c>
    </row>
    <row r="6614" spans="1:5" x14ac:dyDescent="0.2">
      <c r="A6614">
        <v>6609</v>
      </c>
      <c r="B6614" s="15">
        <f>'EstExp 12-20'!H429</f>
        <v>1051</v>
      </c>
      <c r="C6614" s="5">
        <f t="shared" si="81"/>
        <v>5558</v>
      </c>
      <c r="D6614" s="5" t="s">
        <v>176</v>
      </c>
    </row>
    <row r="6615" spans="1:5" x14ac:dyDescent="0.2">
      <c r="A6615">
        <v>6610</v>
      </c>
      <c r="B6615" s="15">
        <f>'EstExp 12-20'!K429</f>
        <v>101828</v>
      </c>
      <c r="C6615" s="5">
        <f t="shared" si="81"/>
        <v>-95218</v>
      </c>
      <c r="D6615" s="5" t="s">
        <v>176</v>
      </c>
    </row>
    <row r="6616" spans="1:5" x14ac:dyDescent="0.2">
      <c r="A6616">
        <v>6611</v>
      </c>
      <c r="B6616" s="15">
        <f>'EstExp 12-20'!K430</f>
        <v>1999</v>
      </c>
      <c r="C6616" s="5">
        <f t="shared" si="81"/>
        <v>4612</v>
      </c>
      <c r="D6616" s="5" t="s">
        <v>176</v>
      </c>
    </row>
    <row r="6617" spans="1:5" x14ac:dyDescent="0.2">
      <c r="A6617" s="3">
        <v>6612</v>
      </c>
      <c r="D6617" s="5" t="s">
        <v>176</v>
      </c>
      <c r="E6617" s="5" t="s">
        <v>254</v>
      </c>
    </row>
    <row r="6618" spans="1:5" x14ac:dyDescent="0.2">
      <c r="A6618" s="3">
        <v>6613</v>
      </c>
      <c r="D6618" s="5" t="s">
        <v>176</v>
      </c>
      <c r="E6618" s="5" t="s">
        <v>254</v>
      </c>
    </row>
    <row r="6619" spans="1:5" x14ac:dyDescent="0.2">
      <c r="A6619">
        <v>6614</v>
      </c>
      <c r="B6619" s="14">
        <f>'EstRev 6-11'!E105</f>
        <v>0</v>
      </c>
      <c r="C6619" s="5">
        <f t="shared" si="81"/>
        <v>6614</v>
      </c>
      <c r="D6619" s="5" t="s">
        <v>176</v>
      </c>
      <c r="E6619"/>
    </row>
    <row r="6620" spans="1:5" x14ac:dyDescent="0.2">
      <c r="A6620" s="3">
        <v>6615</v>
      </c>
      <c r="D6620" s="5" t="s">
        <v>176</v>
      </c>
      <c r="E6620" s="5" t="s">
        <v>254</v>
      </c>
    </row>
    <row r="6621" spans="1:5" x14ac:dyDescent="0.2">
      <c r="A6621" s="3">
        <v>6616</v>
      </c>
      <c r="D6621" s="5" t="s">
        <v>176</v>
      </c>
      <c r="E6621" s="5" t="s">
        <v>254</v>
      </c>
    </row>
    <row r="6622" spans="1:5" x14ac:dyDescent="0.2">
      <c r="A6622">
        <v>6617</v>
      </c>
      <c r="B6622" s="14">
        <f>'EstRev 6-11'!H105</f>
        <v>0</v>
      </c>
      <c r="C6622" s="5">
        <f t="shared" si="81"/>
        <v>6617</v>
      </c>
      <c r="D6622" s="5" t="s">
        <v>176</v>
      </c>
      <c r="E6622"/>
    </row>
    <row r="6623" spans="1:5" x14ac:dyDescent="0.2">
      <c r="A6623" s="3">
        <v>6618</v>
      </c>
      <c r="D6623" s="5" t="s">
        <v>176</v>
      </c>
      <c r="E6623" s="5" t="s">
        <v>254</v>
      </c>
    </row>
    <row r="6624" spans="1:5" x14ac:dyDescent="0.2">
      <c r="A6624" s="3">
        <v>6619</v>
      </c>
      <c r="D6624" s="5" t="s">
        <v>176</v>
      </c>
      <c r="E6624" s="5" t="s">
        <v>254</v>
      </c>
    </row>
    <row r="6625" spans="1:4" x14ac:dyDescent="0.2">
      <c r="A6625" s="3">
        <v>6620</v>
      </c>
      <c r="D6625" s="5" t="s">
        <v>176</v>
      </c>
    </row>
    <row r="6626" spans="1:4" x14ac:dyDescent="0.2">
      <c r="A6626">
        <v>6621</v>
      </c>
      <c r="B6626" s="14">
        <f>'EstExp 12-20'!C54</f>
        <v>0</v>
      </c>
      <c r="C6626" s="5">
        <f t="shared" si="81"/>
        <v>6621</v>
      </c>
      <c r="D6626" s="5" t="s">
        <v>176</v>
      </c>
    </row>
    <row r="6627" spans="1:4" x14ac:dyDescent="0.2">
      <c r="A6627">
        <v>6622</v>
      </c>
      <c r="B6627" s="14">
        <f>'EstExp 12-20'!D54</f>
        <v>0</v>
      </c>
      <c r="C6627" s="5">
        <f t="shared" si="81"/>
        <v>6622</v>
      </c>
      <c r="D6627" s="5" t="s">
        <v>176</v>
      </c>
    </row>
    <row r="6628" spans="1:4" x14ac:dyDescent="0.2">
      <c r="A6628">
        <v>6623</v>
      </c>
      <c r="B6628" s="14">
        <f>'EstExp 12-20'!E54</f>
        <v>0</v>
      </c>
      <c r="C6628" s="5">
        <f t="shared" si="81"/>
        <v>6623</v>
      </c>
      <c r="D6628" s="5" t="s">
        <v>176</v>
      </c>
    </row>
    <row r="6629" spans="1:4" x14ac:dyDescent="0.2">
      <c r="A6629">
        <v>6624</v>
      </c>
      <c r="B6629" s="14">
        <f>'EstExp 12-20'!F54</f>
        <v>0</v>
      </c>
      <c r="C6629" s="5">
        <f t="shared" si="81"/>
        <v>6624</v>
      </c>
      <c r="D6629" s="5" t="s">
        <v>176</v>
      </c>
    </row>
    <row r="6630" spans="1:4" x14ac:dyDescent="0.2">
      <c r="A6630">
        <v>6625</v>
      </c>
      <c r="B6630" s="14">
        <f>'EstExp 12-20'!G54</f>
        <v>0</v>
      </c>
      <c r="C6630" s="5">
        <f t="shared" si="81"/>
        <v>6625</v>
      </c>
      <c r="D6630" s="5" t="s">
        <v>176</v>
      </c>
    </row>
    <row r="6631" spans="1:4" x14ac:dyDescent="0.2">
      <c r="A6631">
        <v>6626</v>
      </c>
      <c r="B6631" s="14">
        <f>'EstExp 12-20'!H54</f>
        <v>0</v>
      </c>
      <c r="C6631" s="5">
        <f t="shared" si="81"/>
        <v>6626</v>
      </c>
      <c r="D6631" s="5" t="s">
        <v>176</v>
      </c>
    </row>
    <row r="6632" spans="1:4" x14ac:dyDescent="0.2">
      <c r="A6632">
        <v>6627</v>
      </c>
      <c r="B6632" s="14">
        <f>'EstExp 12-20'!I54</f>
        <v>0</v>
      </c>
      <c r="C6632" s="5">
        <f t="shared" si="81"/>
        <v>6627</v>
      </c>
      <c r="D6632" s="5" t="s">
        <v>176</v>
      </c>
    </row>
    <row r="6633" spans="1:4" x14ac:dyDescent="0.2">
      <c r="A6633">
        <v>6628</v>
      </c>
      <c r="B6633" s="14">
        <f>'EstExp 12-20'!J54</f>
        <v>0</v>
      </c>
      <c r="C6633" s="5">
        <f t="shared" si="81"/>
        <v>6628</v>
      </c>
      <c r="D6633" s="5" t="s">
        <v>176</v>
      </c>
    </row>
    <row r="6634" spans="1:4" x14ac:dyDescent="0.2">
      <c r="A6634">
        <v>6629</v>
      </c>
      <c r="B6634" s="14">
        <f>'EstExp 12-20'!K54</f>
        <v>0</v>
      </c>
      <c r="C6634" s="5">
        <f t="shared" si="81"/>
        <v>6629</v>
      </c>
      <c r="D6634" s="5" t="s">
        <v>176</v>
      </c>
    </row>
    <row r="6635" spans="1:4" x14ac:dyDescent="0.2">
      <c r="A6635">
        <v>6630</v>
      </c>
      <c r="B6635" s="14">
        <f>'EstExp 12-20'!H112</f>
        <v>0</v>
      </c>
      <c r="C6635" s="5">
        <f t="shared" si="81"/>
        <v>6630</v>
      </c>
      <c r="D6635" s="5" t="s">
        <v>176</v>
      </c>
    </row>
    <row r="6636" spans="1:4" x14ac:dyDescent="0.2">
      <c r="A6636">
        <v>6631</v>
      </c>
      <c r="B6636" s="14">
        <f>'EstExp 12-20'!K112</f>
        <v>0</v>
      </c>
      <c r="C6636" s="5">
        <f t="shared" si="81"/>
        <v>6631</v>
      </c>
      <c r="D6636" s="5" t="s">
        <v>176</v>
      </c>
    </row>
    <row r="6637" spans="1:4" x14ac:dyDescent="0.2">
      <c r="A6637">
        <v>6632</v>
      </c>
      <c r="B6637" s="14">
        <f>'EstExp 12-20'!H113</f>
        <v>0</v>
      </c>
      <c r="C6637" s="5">
        <f t="shared" si="81"/>
        <v>6632</v>
      </c>
      <c r="D6637" s="5" t="s">
        <v>176</v>
      </c>
    </row>
    <row r="6638" spans="1:4" x14ac:dyDescent="0.2">
      <c r="A6638">
        <v>6633</v>
      </c>
      <c r="B6638" s="14">
        <f>'EstExp 12-20'!K113</f>
        <v>0</v>
      </c>
      <c r="C6638" s="5">
        <f t="shared" si="81"/>
        <v>6633</v>
      </c>
      <c r="D6638" s="5" t="s">
        <v>176</v>
      </c>
    </row>
    <row r="6639" spans="1:4" x14ac:dyDescent="0.2">
      <c r="A6639">
        <v>6634</v>
      </c>
      <c r="B6639" s="14">
        <f>'EstExp 12-20'!H151</f>
        <v>0</v>
      </c>
      <c r="C6639" s="5">
        <f t="shared" si="81"/>
        <v>6634</v>
      </c>
      <c r="D6639" s="5" t="s">
        <v>176</v>
      </c>
    </row>
    <row r="6640" spans="1:4" x14ac:dyDescent="0.2">
      <c r="A6640">
        <v>6635</v>
      </c>
      <c r="B6640" s="14">
        <f>'EstExp 12-20'!K151</f>
        <v>0</v>
      </c>
      <c r="C6640" s="5">
        <f t="shared" si="81"/>
        <v>6635</v>
      </c>
      <c r="D6640" s="5" t="s">
        <v>176</v>
      </c>
    </row>
    <row r="6641" spans="1:4" x14ac:dyDescent="0.2">
      <c r="A6641">
        <v>6636</v>
      </c>
      <c r="B6641" s="14">
        <f>'EstExp 12-20'!H152</f>
        <v>0</v>
      </c>
      <c r="C6641" s="5">
        <f t="shared" si="81"/>
        <v>6636</v>
      </c>
      <c r="D6641" s="5" t="s">
        <v>176</v>
      </c>
    </row>
    <row r="6642" spans="1:4" x14ac:dyDescent="0.2">
      <c r="A6642">
        <v>6637</v>
      </c>
      <c r="B6642" s="14">
        <f>'EstExp 12-20'!K152</f>
        <v>0</v>
      </c>
      <c r="C6642" s="5">
        <f t="shared" si="81"/>
        <v>6637</v>
      </c>
      <c r="D6642" s="5" t="s">
        <v>176</v>
      </c>
    </row>
    <row r="6643" spans="1:4" x14ac:dyDescent="0.2">
      <c r="A6643">
        <v>6638</v>
      </c>
      <c r="B6643" s="14">
        <f>'EstExp 12-20'!H209</f>
        <v>0</v>
      </c>
      <c r="C6643" s="5">
        <f t="shared" si="81"/>
        <v>6638</v>
      </c>
      <c r="D6643" s="5" t="s">
        <v>176</v>
      </c>
    </row>
    <row r="6644" spans="1:4" x14ac:dyDescent="0.2">
      <c r="A6644">
        <v>6639</v>
      </c>
      <c r="B6644" s="14">
        <f>'EstExp 12-20'!K209</f>
        <v>0</v>
      </c>
      <c r="C6644" s="5">
        <f t="shared" si="81"/>
        <v>6639</v>
      </c>
      <c r="D6644" s="5" t="s">
        <v>176</v>
      </c>
    </row>
    <row r="6645" spans="1:4" x14ac:dyDescent="0.2">
      <c r="A6645">
        <v>6640</v>
      </c>
      <c r="B6645" s="14">
        <f>'EstExp 12-20'!H211</f>
        <v>0</v>
      </c>
      <c r="C6645" s="5">
        <f t="shared" si="81"/>
        <v>6640</v>
      </c>
      <c r="D6645" s="5" t="s">
        <v>176</v>
      </c>
    </row>
    <row r="6646" spans="1:4" x14ac:dyDescent="0.2">
      <c r="A6646">
        <v>6641</v>
      </c>
      <c r="B6646" s="14">
        <f>'EstExp 12-20'!K211</f>
        <v>0</v>
      </c>
      <c r="C6646" s="5">
        <f t="shared" si="81"/>
        <v>6641</v>
      </c>
      <c r="D6646" s="5" t="s">
        <v>176</v>
      </c>
    </row>
    <row r="6647" spans="1:4" x14ac:dyDescent="0.2">
      <c r="A6647" s="3">
        <v>6642</v>
      </c>
      <c r="D6647" s="5" t="s">
        <v>176</v>
      </c>
    </row>
    <row r="6648" spans="1:4" x14ac:dyDescent="0.2">
      <c r="A6648" s="3">
        <v>6643</v>
      </c>
      <c r="D6648" s="5" t="s">
        <v>176</v>
      </c>
    </row>
    <row r="6649" spans="1:4" x14ac:dyDescent="0.2">
      <c r="A6649" s="3">
        <v>6644</v>
      </c>
      <c r="D6649" s="5" t="s">
        <v>176</v>
      </c>
    </row>
    <row r="6650" spans="1:4" x14ac:dyDescent="0.2">
      <c r="A6650" s="3">
        <v>6645</v>
      </c>
      <c r="D6650" s="5" t="s">
        <v>176</v>
      </c>
    </row>
    <row r="6651" spans="1:4" x14ac:dyDescent="0.2">
      <c r="A6651" s="3">
        <v>6646</v>
      </c>
      <c r="D6651" s="5" t="s">
        <v>176</v>
      </c>
    </row>
    <row r="6652" spans="1:4" x14ac:dyDescent="0.2">
      <c r="A6652" s="3">
        <v>6647</v>
      </c>
      <c r="D6652" s="5" t="s">
        <v>176</v>
      </c>
    </row>
    <row r="6653" spans="1:4" x14ac:dyDescent="0.2">
      <c r="A6653" s="3">
        <v>6648</v>
      </c>
      <c r="D6653" s="5" t="s">
        <v>176</v>
      </c>
    </row>
    <row r="6654" spans="1:4" x14ac:dyDescent="0.2">
      <c r="A6654" s="3">
        <v>6649</v>
      </c>
      <c r="D6654" s="5" t="s">
        <v>176</v>
      </c>
    </row>
    <row r="6655" spans="1:4" x14ac:dyDescent="0.2">
      <c r="A6655" s="3">
        <v>6650</v>
      </c>
      <c r="D6655" s="5" t="s">
        <v>176</v>
      </c>
    </row>
    <row r="6656" spans="1:4" x14ac:dyDescent="0.2">
      <c r="A6656" s="3">
        <v>6651</v>
      </c>
      <c r="D6656" s="5" t="s">
        <v>176</v>
      </c>
    </row>
    <row r="6657" spans="1:4" x14ac:dyDescent="0.2">
      <c r="A6657" s="3">
        <v>6652</v>
      </c>
      <c r="D6657" s="5" t="s">
        <v>176</v>
      </c>
    </row>
    <row r="6658" spans="1:4" x14ac:dyDescent="0.2">
      <c r="A6658" s="3">
        <v>6653</v>
      </c>
      <c r="D6658" s="5" t="s">
        <v>176</v>
      </c>
    </row>
    <row r="6659" spans="1:4" x14ac:dyDescent="0.2">
      <c r="A6659" s="3">
        <v>6654</v>
      </c>
      <c r="D6659" s="5" t="s">
        <v>176</v>
      </c>
    </row>
    <row r="6660" spans="1:4" x14ac:dyDescent="0.2">
      <c r="A6660" s="3">
        <v>6655</v>
      </c>
      <c r="D6660" s="5" t="s">
        <v>176</v>
      </c>
    </row>
    <row r="6661" spans="1:4" x14ac:dyDescent="0.2">
      <c r="A6661" s="3">
        <v>6656</v>
      </c>
      <c r="D6661" s="5" t="s">
        <v>176</v>
      </c>
    </row>
    <row r="6662" spans="1:4" x14ac:dyDescent="0.2">
      <c r="A6662" s="3">
        <v>6657</v>
      </c>
      <c r="D6662" s="5" t="s">
        <v>176</v>
      </c>
    </row>
    <row r="6663" spans="1:4" x14ac:dyDescent="0.2">
      <c r="A6663" s="3">
        <v>6658</v>
      </c>
      <c r="D6663" s="5" t="s">
        <v>176</v>
      </c>
    </row>
    <row r="6664" spans="1:4" x14ac:dyDescent="0.2">
      <c r="A6664" s="3">
        <v>6659</v>
      </c>
      <c r="D6664" s="5" t="s">
        <v>176</v>
      </c>
    </row>
    <row r="6665" spans="1:4" x14ac:dyDescent="0.2">
      <c r="A6665">
        <v>6660</v>
      </c>
      <c r="B6665" s="14">
        <f>'EstExp 12-20'!H449</f>
        <v>0</v>
      </c>
      <c r="C6665" s="5">
        <f t="shared" ref="C6665:C6727" si="82">A6665-B6665</f>
        <v>6660</v>
      </c>
      <c r="D6665" s="5" t="s">
        <v>176</v>
      </c>
    </row>
    <row r="6666" spans="1:4" x14ac:dyDescent="0.2">
      <c r="A6666">
        <v>6661</v>
      </c>
      <c r="B6666" s="14">
        <f>'EstExp 12-20'!K449</f>
        <v>0</v>
      </c>
      <c r="C6666" s="5">
        <f t="shared" si="82"/>
        <v>6661</v>
      </c>
      <c r="D6666" s="5" t="s">
        <v>176</v>
      </c>
    </row>
    <row r="6667" spans="1:4" x14ac:dyDescent="0.2">
      <c r="A6667">
        <v>6662</v>
      </c>
      <c r="B6667" s="14">
        <f>'EstExp 12-20'!H450</f>
        <v>0</v>
      </c>
      <c r="C6667" s="5">
        <f t="shared" si="82"/>
        <v>6662</v>
      </c>
      <c r="D6667" s="5" t="s">
        <v>176</v>
      </c>
    </row>
    <row r="6668" spans="1:4" x14ac:dyDescent="0.2">
      <c r="A6668">
        <v>6663</v>
      </c>
      <c r="B6668" s="14">
        <f>'EstExp 12-20'!K450</f>
        <v>0</v>
      </c>
      <c r="C6668" s="5">
        <f t="shared" si="82"/>
        <v>6663</v>
      </c>
      <c r="D6668" s="5" t="s">
        <v>176</v>
      </c>
    </row>
    <row r="6669" spans="1:4" x14ac:dyDescent="0.2">
      <c r="A6669">
        <v>6664</v>
      </c>
      <c r="B6669" s="14">
        <f>'EstRev 6-11'!C225</f>
        <v>0</v>
      </c>
      <c r="C6669" s="5">
        <f t="shared" si="82"/>
        <v>6664</v>
      </c>
      <c r="D6669" s="5" t="s">
        <v>176</v>
      </c>
    </row>
    <row r="6670" spans="1:4" x14ac:dyDescent="0.2">
      <c r="A6670">
        <v>6665</v>
      </c>
      <c r="B6670" s="14">
        <f>'EstRev 6-11'!C226</f>
        <v>0</v>
      </c>
      <c r="C6670" s="5">
        <f t="shared" si="82"/>
        <v>6665</v>
      </c>
      <c r="D6670" s="5" t="s">
        <v>176</v>
      </c>
    </row>
    <row r="6671" spans="1:4" x14ac:dyDescent="0.2">
      <c r="A6671">
        <v>6666</v>
      </c>
      <c r="B6671" s="14">
        <f>'EstRev 6-11'!C227</f>
        <v>0</v>
      </c>
      <c r="C6671" s="5">
        <f t="shared" si="82"/>
        <v>6666</v>
      </c>
      <c r="D6671" s="5" t="s">
        <v>176</v>
      </c>
    </row>
    <row r="6672" spans="1:4" x14ac:dyDescent="0.2">
      <c r="A6672">
        <v>6667</v>
      </c>
      <c r="B6672" s="14">
        <f>'EstRev 6-11'!C228</f>
        <v>0</v>
      </c>
      <c r="C6672" s="5">
        <f t="shared" si="82"/>
        <v>6667</v>
      </c>
      <c r="D6672" s="5" t="s">
        <v>176</v>
      </c>
    </row>
    <row r="6673" spans="1:4" x14ac:dyDescent="0.2">
      <c r="A6673">
        <v>6668</v>
      </c>
      <c r="B6673" s="14">
        <f>'EstRev 6-11'!C229</f>
        <v>0</v>
      </c>
      <c r="C6673" s="5">
        <f t="shared" si="82"/>
        <v>6668</v>
      </c>
      <c r="D6673" s="5" t="s">
        <v>176</v>
      </c>
    </row>
    <row r="6674" spans="1:4" x14ac:dyDescent="0.2">
      <c r="A6674">
        <v>6669</v>
      </c>
      <c r="B6674" s="14">
        <f>'EstRev 6-11'!C230</f>
        <v>0</v>
      </c>
      <c r="C6674" s="5">
        <f t="shared" si="82"/>
        <v>6669</v>
      </c>
      <c r="D6674" s="5" t="s">
        <v>176</v>
      </c>
    </row>
    <row r="6675" spans="1:4" x14ac:dyDescent="0.2">
      <c r="A6675">
        <v>6670</v>
      </c>
      <c r="B6675" s="14">
        <f>'EstRev 6-11'!C231</f>
        <v>0</v>
      </c>
      <c r="C6675" s="5">
        <f t="shared" si="82"/>
        <v>6670</v>
      </c>
      <c r="D6675" s="5" t="s">
        <v>176</v>
      </c>
    </row>
    <row r="6676" spans="1:4" x14ac:dyDescent="0.2">
      <c r="A6676">
        <v>6671</v>
      </c>
      <c r="B6676" s="14">
        <f>'EstRev 6-11'!C232</f>
        <v>0</v>
      </c>
      <c r="C6676" s="5">
        <f t="shared" si="82"/>
        <v>6671</v>
      </c>
      <c r="D6676" s="5" t="s">
        <v>176</v>
      </c>
    </row>
    <row r="6677" spans="1:4" x14ac:dyDescent="0.2">
      <c r="A6677">
        <v>6672</v>
      </c>
      <c r="B6677" s="14">
        <f>'EstRev 6-11'!C233</f>
        <v>0</v>
      </c>
      <c r="C6677" s="5">
        <f t="shared" si="82"/>
        <v>6672</v>
      </c>
      <c r="D6677" s="5" t="s">
        <v>176</v>
      </c>
    </row>
    <row r="6678" spans="1:4" x14ac:dyDescent="0.2">
      <c r="A6678">
        <v>6673</v>
      </c>
      <c r="B6678" s="14">
        <f>'EstRev 6-11'!C234</f>
        <v>0</v>
      </c>
      <c r="C6678" s="5">
        <f t="shared" si="82"/>
        <v>6673</v>
      </c>
      <c r="D6678" s="5" t="s">
        <v>176</v>
      </c>
    </row>
    <row r="6679" spans="1:4" x14ac:dyDescent="0.2">
      <c r="A6679">
        <v>6674</v>
      </c>
      <c r="B6679" s="14">
        <f>'EstRev 6-11'!C235</f>
        <v>0</v>
      </c>
      <c r="C6679" s="5">
        <f t="shared" si="82"/>
        <v>6674</v>
      </c>
      <c r="D6679" s="5" t="s">
        <v>176</v>
      </c>
    </row>
    <row r="6680" spans="1:4" x14ac:dyDescent="0.2">
      <c r="A6680">
        <v>6675</v>
      </c>
      <c r="B6680" s="14">
        <f>'EstRev 6-11'!C236</f>
        <v>0</v>
      </c>
      <c r="C6680" s="5">
        <f t="shared" si="82"/>
        <v>6675</v>
      </c>
      <c r="D6680" s="5" t="s">
        <v>176</v>
      </c>
    </row>
    <row r="6681" spans="1:4" x14ac:dyDescent="0.2">
      <c r="A6681">
        <v>6676</v>
      </c>
      <c r="B6681" s="14">
        <f>'EstRev 6-11'!C237</f>
        <v>0</v>
      </c>
      <c r="C6681" s="5">
        <f t="shared" si="82"/>
        <v>6676</v>
      </c>
      <c r="D6681" s="5" t="s">
        <v>176</v>
      </c>
    </row>
    <row r="6682" spans="1:4" x14ac:dyDescent="0.2">
      <c r="A6682">
        <v>6677</v>
      </c>
      <c r="B6682" s="14">
        <f>'EstRev 6-11'!C238</f>
        <v>0</v>
      </c>
      <c r="C6682" s="5">
        <f t="shared" si="82"/>
        <v>6677</v>
      </c>
      <c r="D6682" s="5" t="s">
        <v>176</v>
      </c>
    </row>
    <row r="6683" spans="1:4" x14ac:dyDescent="0.2">
      <c r="A6683">
        <v>6678</v>
      </c>
      <c r="B6683" s="14">
        <f>'EstRev 6-11'!C239</f>
        <v>0</v>
      </c>
      <c r="C6683" s="5">
        <f t="shared" si="82"/>
        <v>6678</v>
      </c>
      <c r="D6683" s="5" t="s">
        <v>176</v>
      </c>
    </row>
    <row r="6684" spans="1:4" x14ac:dyDescent="0.2">
      <c r="A6684">
        <v>6679</v>
      </c>
      <c r="B6684" s="14">
        <f>'EstRev 6-11'!C240</f>
        <v>0</v>
      </c>
      <c r="C6684" s="5">
        <f t="shared" si="82"/>
        <v>6679</v>
      </c>
      <c r="D6684" s="5" t="s">
        <v>176</v>
      </c>
    </row>
    <row r="6685" spans="1:4" x14ac:dyDescent="0.2">
      <c r="A6685">
        <v>6680</v>
      </c>
      <c r="B6685" s="14">
        <f>'EstRev 6-11'!C241</f>
        <v>0</v>
      </c>
      <c r="C6685" s="5">
        <f t="shared" si="82"/>
        <v>6680</v>
      </c>
      <c r="D6685" s="5" t="s">
        <v>176</v>
      </c>
    </row>
    <row r="6686" spans="1:4" x14ac:dyDescent="0.2">
      <c r="A6686">
        <v>6681</v>
      </c>
      <c r="B6686" s="14">
        <f>'EstRev 6-11'!C242</f>
        <v>0</v>
      </c>
      <c r="C6686" s="5">
        <f t="shared" si="82"/>
        <v>6681</v>
      </c>
      <c r="D6686" s="5" t="s">
        <v>176</v>
      </c>
    </row>
    <row r="6687" spans="1:4" x14ac:dyDescent="0.2">
      <c r="A6687">
        <v>6682</v>
      </c>
      <c r="B6687" s="14">
        <f>'EstRev 6-11'!C243</f>
        <v>0</v>
      </c>
      <c r="C6687" s="5">
        <f t="shared" si="82"/>
        <v>6682</v>
      </c>
      <c r="D6687" s="5" t="s">
        <v>176</v>
      </c>
    </row>
    <row r="6688" spans="1:4" x14ac:dyDescent="0.2">
      <c r="A6688">
        <v>6683</v>
      </c>
      <c r="B6688" s="14">
        <f>'EstRev 6-11'!C244</f>
        <v>0</v>
      </c>
      <c r="C6688" s="5">
        <f t="shared" si="82"/>
        <v>6683</v>
      </c>
      <c r="D6688" s="5" t="s">
        <v>176</v>
      </c>
    </row>
    <row r="6689" spans="1:4" x14ac:dyDescent="0.2">
      <c r="A6689">
        <v>6684</v>
      </c>
      <c r="B6689" s="14">
        <f>'EstRev 6-11'!C245</f>
        <v>0</v>
      </c>
      <c r="C6689" s="5">
        <f t="shared" si="82"/>
        <v>6684</v>
      </c>
      <c r="D6689" s="5" t="s">
        <v>176</v>
      </c>
    </row>
    <row r="6690" spans="1:4" x14ac:dyDescent="0.2">
      <c r="A6690">
        <v>6685</v>
      </c>
      <c r="B6690" s="14">
        <f>'EstRev 6-11'!C246</f>
        <v>0</v>
      </c>
      <c r="C6690" s="5">
        <f t="shared" si="82"/>
        <v>6685</v>
      </c>
      <c r="D6690" s="5" t="s">
        <v>176</v>
      </c>
    </row>
    <row r="6691" spans="1:4" x14ac:dyDescent="0.2">
      <c r="A6691">
        <v>6686</v>
      </c>
      <c r="B6691" s="14">
        <f>'EstRev 6-11'!C247</f>
        <v>0</v>
      </c>
      <c r="C6691" s="5">
        <f t="shared" si="82"/>
        <v>6686</v>
      </c>
      <c r="D6691" s="5" t="s">
        <v>176</v>
      </c>
    </row>
    <row r="6692" spans="1:4" x14ac:dyDescent="0.2">
      <c r="A6692">
        <v>6687</v>
      </c>
      <c r="B6692" s="14">
        <f>'EstRev 6-11'!C248</f>
        <v>0</v>
      </c>
      <c r="C6692" s="5">
        <f t="shared" si="82"/>
        <v>6687</v>
      </c>
      <c r="D6692" s="5" t="s">
        <v>176</v>
      </c>
    </row>
    <row r="6693" spans="1:4" x14ac:dyDescent="0.2">
      <c r="A6693">
        <v>6688</v>
      </c>
      <c r="B6693" s="14">
        <f>'EstRev 6-11'!C249</f>
        <v>0</v>
      </c>
      <c r="C6693" s="5">
        <f t="shared" si="82"/>
        <v>6688</v>
      </c>
      <c r="D6693" s="5" t="s">
        <v>176</v>
      </c>
    </row>
    <row r="6694" spans="1:4" x14ac:dyDescent="0.2">
      <c r="A6694">
        <v>6689</v>
      </c>
      <c r="B6694" s="14">
        <f>'EstRev 6-11'!C250</f>
        <v>0</v>
      </c>
      <c r="C6694" s="5">
        <f t="shared" si="82"/>
        <v>6689</v>
      </c>
      <c r="D6694" s="5" t="s">
        <v>176</v>
      </c>
    </row>
    <row r="6695" spans="1:4" x14ac:dyDescent="0.2">
      <c r="A6695">
        <v>6690</v>
      </c>
      <c r="B6695" s="14">
        <f>'EstRev 6-11'!C251</f>
        <v>0</v>
      </c>
      <c r="C6695" s="5">
        <f t="shared" si="82"/>
        <v>6690</v>
      </c>
      <c r="D6695" s="5" t="s">
        <v>176</v>
      </c>
    </row>
    <row r="6696" spans="1:4" x14ac:dyDescent="0.2">
      <c r="A6696">
        <v>6691</v>
      </c>
      <c r="B6696" s="14">
        <f>'EstRev 6-11'!C252</f>
        <v>0</v>
      </c>
      <c r="C6696" s="5">
        <f t="shared" si="82"/>
        <v>6691</v>
      </c>
      <c r="D6696" s="5" t="s">
        <v>176</v>
      </c>
    </row>
    <row r="6697" spans="1:4" x14ac:dyDescent="0.2">
      <c r="A6697">
        <v>6692</v>
      </c>
      <c r="B6697" s="14">
        <f>'EstRev 6-11'!C253</f>
        <v>0</v>
      </c>
      <c r="C6697" s="5">
        <f t="shared" si="82"/>
        <v>6692</v>
      </c>
      <c r="D6697" s="5" t="s">
        <v>176</v>
      </c>
    </row>
    <row r="6698" spans="1:4" x14ac:dyDescent="0.2">
      <c r="A6698">
        <v>6693</v>
      </c>
      <c r="B6698" s="14">
        <f>'EstRev 6-11'!C254</f>
        <v>0</v>
      </c>
      <c r="C6698" s="5">
        <f t="shared" si="82"/>
        <v>6693</v>
      </c>
      <c r="D6698" s="5" t="s">
        <v>176</v>
      </c>
    </row>
    <row r="6699" spans="1:4" x14ac:dyDescent="0.2">
      <c r="A6699">
        <v>6694</v>
      </c>
      <c r="B6699" s="14">
        <f>'EstRev 6-11'!D225</f>
        <v>0</v>
      </c>
      <c r="C6699" s="5">
        <f t="shared" si="82"/>
        <v>6694</v>
      </c>
      <c r="D6699" s="5" t="s">
        <v>176</v>
      </c>
    </row>
    <row r="6700" spans="1:4" x14ac:dyDescent="0.2">
      <c r="A6700">
        <v>6695</v>
      </c>
      <c r="B6700" s="14">
        <f>'EstRev 6-11'!D226</f>
        <v>0</v>
      </c>
      <c r="C6700" s="5">
        <f t="shared" si="82"/>
        <v>6695</v>
      </c>
      <c r="D6700" s="5" t="s">
        <v>176</v>
      </c>
    </row>
    <row r="6701" spans="1:4" x14ac:dyDescent="0.2">
      <c r="A6701">
        <v>6696</v>
      </c>
      <c r="B6701" s="14">
        <f>'EstRev 6-11'!D227</f>
        <v>0</v>
      </c>
      <c r="C6701" s="5">
        <f t="shared" si="82"/>
        <v>6696</v>
      </c>
      <c r="D6701" s="5" t="s">
        <v>176</v>
      </c>
    </row>
    <row r="6702" spans="1:4" x14ac:dyDescent="0.2">
      <c r="A6702">
        <v>6697</v>
      </c>
      <c r="B6702" s="14">
        <f>'EstRev 6-11'!D228</f>
        <v>0</v>
      </c>
      <c r="C6702" s="5">
        <f t="shared" si="82"/>
        <v>6697</v>
      </c>
      <c r="D6702" s="5" t="s">
        <v>176</v>
      </c>
    </row>
    <row r="6703" spans="1:4" x14ac:dyDescent="0.2">
      <c r="A6703">
        <v>6698</v>
      </c>
      <c r="B6703" s="14">
        <f>'EstRev 6-11'!D229</f>
        <v>0</v>
      </c>
      <c r="C6703" s="5">
        <f t="shared" si="82"/>
        <v>6698</v>
      </c>
      <c r="D6703" s="5" t="s">
        <v>176</v>
      </c>
    </row>
    <row r="6704" spans="1:4" x14ac:dyDescent="0.2">
      <c r="A6704" s="3">
        <v>6699</v>
      </c>
    </row>
    <row r="6705" spans="1:4" x14ac:dyDescent="0.2">
      <c r="A6705">
        <v>6700</v>
      </c>
      <c r="B6705" s="14">
        <f>'EstRev 6-11'!D230</f>
        <v>0</v>
      </c>
      <c r="C6705" s="5">
        <f t="shared" si="82"/>
        <v>6700</v>
      </c>
      <c r="D6705" s="5" t="s">
        <v>176</v>
      </c>
    </row>
    <row r="6706" spans="1:4" x14ac:dyDescent="0.2">
      <c r="A6706">
        <v>6701</v>
      </c>
      <c r="B6706" s="14">
        <f>'EstRev 6-11'!D231</f>
        <v>0</v>
      </c>
      <c r="C6706" s="5">
        <f t="shared" si="82"/>
        <v>6701</v>
      </c>
      <c r="D6706" s="5" t="s">
        <v>176</v>
      </c>
    </row>
    <row r="6707" spans="1:4" x14ac:dyDescent="0.2">
      <c r="A6707">
        <v>6702</v>
      </c>
      <c r="B6707" s="14">
        <f>'EstRev 6-11'!D232</f>
        <v>0</v>
      </c>
      <c r="C6707" s="5">
        <f t="shared" si="82"/>
        <v>6702</v>
      </c>
      <c r="D6707" s="5" t="s">
        <v>176</v>
      </c>
    </row>
    <row r="6708" spans="1:4" x14ac:dyDescent="0.2">
      <c r="A6708">
        <v>6703</v>
      </c>
      <c r="B6708" s="14">
        <f>'EstRev 6-11'!D233</f>
        <v>0</v>
      </c>
      <c r="C6708" s="5">
        <f t="shared" si="82"/>
        <v>6703</v>
      </c>
      <c r="D6708" s="5" t="s">
        <v>176</v>
      </c>
    </row>
    <row r="6709" spans="1:4" x14ac:dyDescent="0.2">
      <c r="A6709">
        <v>6704</v>
      </c>
      <c r="B6709" s="14">
        <f>'EstRev 6-11'!D234</f>
        <v>0</v>
      </c>
      <c r="C6709" s="5">
        <f t="shared" si="82"/>
        <v>6704</v>
      </c>
      <c r="D6709" s="5" t="s">
        <v>176</v>
      </c>
    </row>
    <row r="6710" spans="1:4" x14ac:dyDescent="0.2">
      <c r="A6710">
        <v>6705</v>
      </c>
      <c r="B6710" s="14">
        <f>'EstRev 6-11'!D235</f>
        <v>0</v>
      </c>
      <c r="C6710" s="5">
        <f t="shared" si="82"/>
        <v>6705</v>
      </c>
      <c r="D6710" s="5" t="s">
        <v>176</v>
      </c>
    </row>
    <row r="6711" spans="1:4" x14ac:dyDescent="0.2">
      <c r="A6711">
        <v>6706</v>
      </c>
      <c r="B6711" s="14">
        <f>'EstRev 6-11'!D236</f>
        <v>0</v>
      </c>
      <c r="C6711" s="5">
        <f t="shared" si="82"/>
        <v>6706</v>
      </c>
      <c r="D6711" s="5" t="s">
        <v>176</v>
      </c>
    </row>
    <row r="6712" spans="1:4" x14ac:dyDescent="0.2">
      <c r="A6712">
        <v>6707</v>
      </c>
      <c r="B6712" s="14">
        <f>'EstRev 6-11'!D237</f>
        <v>0</v>
      </c>
      <c r="C6712" s="5">
        <f t="shared" si="82"/>
        <v>6707</v>
      </c>
      <c r="D6712" s="5" t="s">
        <v>176</v>
      </c>
    </row>
    <row r="6713" spans="1:4" x14ac:dyDescent="0.2">
      <c r="A6713">
        <v>6708</v>
      </c>
      <c r="B6713" s="14">
        <f>'EstRev 6-11'!D238</f>
        <v>0</v>
      </c>
      <c r="C6713" s="5">
        <f t="shared" si="82"/>
        <v>6708</v>
      </c>
      <c r="D6713" s="5" t="s">
        <v>176</v>
      </c>
    </row>
    <row r="6714" spans="1:4" x14ac:dyDescent="0.2">
      <c r="A6714">
        <v>6709</v>
      </c>
      <c r="B6714" s="14">
        <f>'EstRev 6-11'!D239</f>
        <v>0</v>
      </c>
      <c r="C6714" s="5">
        <f t="shared" si="82"/>
        <v>6709</v>
      </c>
      <c r="D6714" s="5" t="s">
        <v>176</v>
      </c>
    </row>
    <row r="6715" spans="1:4" x14ac:dyDescent="0.2">
      <c r="A6715">
        <v>6710</v>
      </c>
      <c r="B6715" s="14">
        <f>'EstRev 6-11'!D240</f>
        <v>0</v>
      </c>
      <c r="C6715" s="5">
        <f t="shared" si="82"/>
        <v>6710</v>
      </c>
      <c r="D6715" s="5" t="s">
        <v>176</v>
      </c>
    </row>
    <row r="6716" spans="1:4" x14ac:dyDescent="0.2">
      <c r="A6716">
        <v>6711</v>
      </c>
      <c r="B6716" s="14">
        <f>'EstRev 6-11'!D241</f>
        <v>0</v>
      </c>
      <c r="C6716" s="5">
        <f t="shared" si="82"/>
        <v>6711</v>
      </c>
      <c r="D6716" s="5" t="s">
        <v>176</v>
      </c>
    </row>
    <row r="6717" spans="1:4" x14ac:dyDescent="0.2">
      <c r="A6717">
        <v>6712</v>
      </c>
      <c r="B6717" s="14">
        <f>'EstRev 6-11'!D242</f>
        <v>0</v>
      </c>
      <c r="C6717" s="5">
        <f t="shared" si="82"/>
        <v>6712</v>
      </c>
      <c r="D6717" s="5" t="s">
        <v>176</v>
      </c>
    </row>
    <row r="6718" spans="1:4" x14ac:dyDescent="0.2">
      <c r="A6718">
        <v>6713</v>
      </c>
      <c r="B6718" s="14">
        <f>'EstRev 6-11'!D243</f>
        <v>0</v>
      </c>
      <c r="C6718" s="5">
        <f t="shared" si="82"/>
        <v>6713</v>
      </c>
      <c r="D6718" s="5" t="s">
        <v>176</v>
      </c>
    </row>
    <row r="6719" spans="1:4" x14ac:dyDescent="0.2">
      <c r="A6719">
        <v>6714</v>
      </c>
      <c r="B6719" s="14">
        <f>'EstRev 6-11'!D244</f>
        <v>0</v>
      </c>
      <c r="C6719" s="5">
        <f t="shared" si="82"/>
        <v>6714</v>
      </c>
      <c r="D6719" s="5" t="s">
        <v>176</v>
      </c>
    </row>
    <row r="6720" spans="1:4" x14ac:dyDescent="0.2">
      <c r="A6720">
        <v>6715</v>
      </c>
      <c r="B6720" s="14">
        <f>'EstRev 6-11'!D245</f>
        <v>0</v>
      </c>
      <c r="C6720" s="5">
        <f t="shared" si="82"/>
        <v>6715</v>
      </c>
      <c r="D6720" s="5" t="s">
        <v>176</v>
      </c>
    </row>
    <row r="6721" spans="1:4" x14ac:dyDescent="0.2">
      <c r="A6721">
        <v>6716</v>
      </c>
      <c r="B6721" s="14">
        <f>'EstRev 6-11'!D246</f>
        <v>0</v>
      </c>
      <c r="C6721" s="5">
        <f t="shared" si="82"/>
        <v>6716</v>
      </c>
      <c r="D6721" s="5" t="s">
        <v>176</v>
      </c>
    </row>
    <row r="6722" spans="1:4" x14ac:dyDescent="0.2">
      <c r="A6722">
        <v>6717</v>
      </c>
      <c r="B6722" s="14">
        <f>'EstRev 6-11'!D247</f>
        <v>0</v>
      </c>
      <c r="C6722" s="5">
        <f t="shared" si="82"/>
        <v>6717</v>
      </c>
      <c r="D6722" s="5" t="s">
        <v>176</v>
      </c>
    </row>
    <row r="6723" spans="1:4" x14ac:dyDescent="0.2">
      <c r="A6723">
        <v>6718</v>
      </c>
      <c r="B6723" s="14">
        <f>'EstRev 6-11'!D248</f>
        <v>0</v>
      </c>
      <c r="C6723" s="5">
        <f t="shared" si="82"/>
        <v>6718</v>
      </c>
      <c r="D6723" s="5" t="s">
        <v>176</v>
      </c>
    </row>
    <row r="6724" spans="1:4" x14ac:dyDescent="0.2">
      <c r="A6724">
        <v>6719</v>
      </c>
      <c r="B6724" s="14">
        <f>'EstRev 6-11'!D249</f>
        <v>0</v>
      </c>
      <c r="C6724" s="5">
        <f t="shared" si="82"/>
        <v>6719</v>
      </c>
      <c r="D6724" s="5" t="s">
        <v>176</v>
      </c>
    </row>
    <row r="6725" spans="1:4" x14ac:dyDescent="0.2">
      <c r="A6725">
        <v>6720</v>
      </c>
      <c r="B6725" s="14">
        <f>'EstRev 6-11'!D250</f>
        <v>0</v>
      </c>
      <c r="C6725" s="5">
        <f t="shared" si="82"/>
        <v>6720</v>
      </c>
      <c r="D6725" s="5" t="s">
        <v>176</v>
      </c>
    </row>
    <row r="6726" spans="1:4" x14ac:dyDescent="0.2">
      <c r="A6726">
        <v>6721</v>
      </c>
      <c r="B6726" s="14">
        <f>'EstRev 6-11'!D251</f>
        <v>0</v>
      </c>
      <c r="C6726" s="5">
        <f t="shared" si="82"/>
        <v>6721</v>
      </c>
      <c r="D6726" s="5" t="s">
        <v>176</v>
      </c>
    </row>
    <row r="6727" spans="1:4" x14ac:dyDescent="0.2">
      <c r="A6727">
        <v>6722</v>
      </c>
      <c r="B6727" s="14">
        <f>'EstRev 6-11'!D252</f>
        <v>0</v>
      </c>
      <c r="C6727" s="5">
        <f t="shared" si="82"/>
        <v>6722</v>
      </c>
      <c r="D6727" s="5" t="s">
        <v>176</v>
      </c>
    </row>
    <row r="6728" spans="1:4" x14ac:dyDescent="0.2">
      <c r="A6728">
        <v>6723</v>
      </c>
      <c r="B6728" s="14">
        <f>'EstRev 6-11'!D253</f>
        <v>0</v>
      </c>
      <c r="C6728" s="5">
        <f t="shared" ref="C6728:C6791" si="83">A6728-B6728</f>
        <v>6723</v>
      </c>
      <c r="D6728" s="5" t="s">
        <v>176</v>
      </c>
    </row>
    <row r="6729" spans="1:4" x14ac:dyDescent="0.2">
      <c r="A6729">
        <v>6724</v>
      </c>
      <c r="B6729" s="14">
        <f>'EstRev 6-11'!D254</f>
        <v>0</v>
      </c>
      <c r="C6729" s="5">
        <f t="shared" si="83"/>
        <v>6724</v>
      </c>
      <c r="D6729" s="5" t="s">
        <v>176</v>
      </c>
    </row>
    <row r="6730" spans="1:4" x14ac:dyDescent="0.2">
      <c r="A6730">
        <v>6725</v>
      </c>
      <c r="B6730" s="14">
        <f>'EstRev 6-11'!E225</f>
        <v>0</v>
      </c>
      <c r="C6730" s="5">
        <f t="shared" si="83"/>
        <v>6725</v>
      </c>
      <c r="D6730" s="5" t="s">
        <v>176</v>
      </c>
    </row>
    <row r="6731" spans="1:4" x14ac:dyDescent="0.2">
      <c r="A6731" s="3">
        <v>6726</v>
      </c>
      <c r="D6731" s="5" t="s">
        <v>176</v>
      </c>
    </row>
    <row r="6732" spans="1:4" x14ac:dyDescent="0.2">
      <c r="A6732">
        <v>6727</v>
      </c>
      <c r="B6732" s="14">
        <f>'EstRev 6-11'!E227</f>
        <v>0</v>
      </c>
      <c r="C6732" s="5">
        <f t="shared" si="83"/>
        <v>6727</v>
      </c>
      <c r="D6732" s="5" t="s">
        <v>176</v>
      </c>
    </row>
    <row r="6733" spans="1:4" x14ac:dyDescent="0.2">
      <c r="A6733">
        <v>6728</v>
      </c>
      <c r="B6733" s="14">
        <f>'EstRev 6-11'!E228</f>
        <v>0</v>
      </c>
      <c r="C6733" s="5">
        <f t="shared" si="83"/>
        <v>6728</v>
      </c>
      <c r="D6733" s="5" t="s">
        <v>176</v>
      </c>
    </row>
    <row r="6734" spans="1:4" x14ac:dyDescent="0.2">
      <c r="A6734">
        <v>6729</v>
      </c>
      <c r="B6734" s="14">
        <f>'EstRev 6-11'!E229</f>
        <v>0</v>
      </c>
      <c r="C6734" s="5">
        <f t="shared" si="83"/>
        <v>6729</v>
      </c>
      <c r="D6734" s="5" t="s">
        <v>176</v>
      </c>
    </row>
    <row r="6735" spans="1:4" x14ac:dyDescent="0.2">
      <c r="A6735">
        <v>6730</v>
      </c>
      <c r="B6735" s="14">
        <f>'EstRev 6-11'!E230</f>
        <v>0</v>
      </c>
      <c r="C6735" s="5">
        <f t="shared" si="83"/>
        <v>6730</v>
      </c>
      <c r="D6735" s="5" t="s">
        <v>176</v>
      </c>
    </row>
    <row r="6736" spans="1:4" x14ac:dyDescent="0.2">
      <c r="A6736">
        <v>6731</v>
      </c>
      <c r="B6736" s="14">
        <f>'EstRev 6-11'!E231</f>
        <v>0</v>
      </c>
      <c r="C6736" s="5">
        <f t="shared" si="83"/>
        <v>6731</v>
      </c>
      <c r="D6736" s="5" t="s">
        <v>176</v>
      </c>
    </row>
    <row r="6737" spans="1:4" x14ac:dyDescent="0.2">
      <c r="A6737">
        <v>6732</v>
      </c>
      <c r="B6737" s="14">
        <f>'EstRev 6-11'!E232</f>
        <v>0</v>
      </c>
      <c r="C6737" s="5">
        <f t="shared" si="83"/>
        <v>6732</v>
      </c>
      <c r="D6737" s="5" t="s">
        <v>176</v>
      </c>
    </row>
    <row r="6738" spans="1:4" x14ac:dyDescent="0.2">
      <c r="A6738">
        <v>6733</v>
      </c>
      <c r="B6738" s="14">
        <f>'EstRev 6-11'!E233</f>
        <v>0</v>
      </c>
      <c r="C6738" s="5">
        <f t="shared" si="83"/>
        <v>6733</v>
      </c>
      <c r="D6738" s="5" t="s">
        <v>176</v>
      </c>
    </row>
    <row r="6739" spans="1:4" x14ac:dyDescent="0.2">
      <c r="A6739">
        <v>6734</v>
      </c>
      <c r="B6739" s="14">
        <f>'EstRev 6-11'!E234</f>
        <v>0</v>
      </c>
      <c r="C6739" s="5">
        <f t="shared" si="83"/>
        <v>6734</v>
      </c>
      <c r="D6739" s="5" t="s">
        <v>176</v>
      </c>
    </row>
    <row r="6740" spans="1:4" x14ac:dyDescent="0.2">
      <c r="A6740" s="3">
        <v>6735</v>
      </c>
      <c r="D6740" s="5" t="s">
        <v>176</v>
      </c>
    </row>
    <row r="6741" spans="1:4" x14ac:dyDescent="0.2">
      <c r="A6741" s="3">
        <v>6736</v>
      </c>
      <c r="D6741" s="5" t="s">
        <v>176</v>
      </c>
    </row>
    <row r="6742" spans="1:4" x14ac:dyDescent="0.2">
      <c r="A6742">
        <v>6737</v>
      </c>
      <c r="B6742" s="14">
        <f>'EstRev 6-11'!E237</f>
        <v>0</v>
      </c>
      <c r="C6742" s="5">
        <f t="shared" si="83"/>
        <v>6737</v>
      </c>
      <c r="D6742" s="5" t="s">
        <v>176</v>
      </c>
    </row>
    <row r="6743" spans="1:4" x14ac:dyDescent="0.2">
      <c r="A6743">
        <v>6738</v>
      </c>
      <c r="B6743" s="14">
        <f>'EstRev 6-11'!E238</f>
        <v>0</v>
      </c>
      <c r="C6743" s="5">
        <f t="shared" si="83"/>
        <v>6738</v>
      </c>
      <c r="D6743" s="5" t="s">
        <v>176</v>
      </c>
    </row>
    <row r="6744" spans="1:4" x14ac:dyDescent="0.2">
      <c r="A6744">
        <v>6739</v>
      </c>
      <c r="B6744" s="14">
        <f>'EstRev 6-11'!E239</f>
        <v>0</v>
      </c>
      <c r="C6744" s="5">
        <f t="shared" si="83"/>
        <v>6739</v>
      </c>
      <c r="D6744" s="5" t="s">
        <v>176</v>
      </c>
    </row>
    <row r="6745" spans="1:4" x14ac:dyDescent="0.2">
      <c r="A6745">
        <v>6740</v>
      </c>
      <c r="B6745" s="14">
        <f>'EstRev 6-11'!E240</f>
        <v>0</v>
      </c>
      <c r="C6745" s="5">
        <f t="shared" si="83"/>
        <v>6740</v>
      </c>
      <c r="D6745" s="5" t="s">
        <v>176</v>
      </c>
    </row>
    <row r="6746" spans="1:4" x14ac:dyDescent="0.2">
      <c r="A6746">
        <v>6741</v>
      </c>
      <c r="B6746" s="14">
        <f>'EstRev 6-11'!E241</f>
        <v>0</v>
      </c>
      <c r="C6746" s="5">
        <f t="shared" si="83"/>
        <v>6741</v>
      </c>
      <c r="D6746" s="5" t="s">
        <v>176</v>
      </c>
    </row>
    <row r="6747" spans="1:4" x14ac:dyDescent="0.2">
      <c r="A6747">
        <v>6742</v>
      </c>
      <c r="B6747" s="14">
        <f>'EstRev 6-11'!E242</f>
        <v>0</v>
      </c>
      <c r="C6747" s="5">
        <f t="shared" si="83"/>
        <v>6742</v>
      </c>
      <c r="D6747" s="5" t="s">
        <v>176</v>
      </c>
    </row>
    <row r="6748" spans="1:4" x14ac:dyDescent="0.2">
      <c r="A6748">
        <v>6743</v>
      </c>
      <c r="B6748" s="14">
        <f>'EstRev 6-11'!E243</f>
        <v>0</v>
      </c>
      <c r="C6748" s="5">
        <f t="shared" si="83"/>
        <v>6743</v>
      </c>
      <c r="D6748" s="5" t="s">
        <v>176</v>
      </c>
    </row>
    <row r="6749" spans="1:4" x14ac:dyDescent="0.2">
      <c r="A6749">
        <v>6744</v>
      </c>
      <c r="B6749" s="14">
        <f>'EstRev 6-11'!E244</f>
        <v>0</v>
      </c>
      <c r="C6749" s="5">
        <f t="shared" si="83"/>
        <v>6744</v>
      </c>
      <c r="D6749" s="5" t="s">
        <v>176</v>
      </c>
    </row>
    <row r="6750" spans="1:4" x14ac:dyDescent="0.2">
      <c r="A6750">
        <v>6745</v>
      </c>
      <c r="B6750" s="14">
        <f>'EstRev 6-11'!E245</f>
        <v>0</v>
      </c>
      <c r="C6750" s="5">
        <f t="shared" si="83"/>
        <v>6745</v>
      </c>
      <c r="D6750" s="5" t="s">
        <v>176</v>
      </c>
    </row>
    <row r="6751" spans="1:4" x14ac:dyDescent="0.2">
      <c r="A6751">
        <v>6746</v>
      </c>
      <c r="B6751" s="14">
        <f>'EstRev 6-11'!E246</f>
        <v>0</v>
      </c>
      <c r="C6751" s="5">
        <f t="shared" si="83"/>
        <v>6746</v>
      </c>
      <c r="D6751" s="5" t="s">
        <v>176</v>
      </c>
    </row>
    <row r="6752" spans="1:4" x14ac:dyDescent="0.2">
      <c r="A6752">
        <v>6747</v>
      </c>
      <c r="B6752" s="14">
        <f>'EstRev 6-11'!E247</f>
        <v>0</v>
      </c>
      <c r="C6752" s="5">
        <f t="shared" si="83"/>
        <v>6747</v>
      </c>
      <c r="D6752" s="5" t="s">
        <v>176</v>
      </c>
    </row>
    <row r="6753" spans="1:4" x14ac:dyDescent="0.2">
      <c r="A6753">
        <v>6748</v>
      </c>
      <c r="B6753" s="14">
        <f>'EstRev 6-11'!E248</f>
        <v>0</v>
      </c>
      <c r="C6753" s="5">
        <f t="shared" si="83"/>
        <v>6748</v>
      </c>
      <c r="D6753" s="5" t="s">
        <v>176</v>
      </c>
    </row>
    <row r="6754" spans="1:4" x14ac:dyDescent="0.2">
      <c r="A6754">
        <v>6749</v>
      </c>
      <c r="B6754" s="14">
        <f>'EstRev 6-11'!E249</f>
        <v>0</v>
      </c>
      <c r="C6754" s="5">
        <f t="shared" si="83"/>
        <v>6749</v>
      </c>
      <c r="D6754" s="5" t="s">
        <v>176</v>
      </c>
    </row>
    <row r="6755" spans="1:4" x14ac:dyDescent="0.2">
      <c r="A6755">
        <v>6750</v>
      </c>
      <c r="B6755" s="14">
        <f>'EstRev 6-11'!E250</f>
        <v>0</v>
      </c>
      <c r="C6755" s="5">
        <f t="shared" si="83"/>
        <v>6750</v>
      </c>
      <c r="D6755" s="5" t="s">
        <v>176</v>
      </c>
    </row>
    <row r="6756" spans="1:4" x14ac:dyDescent="0.2">
      <c r="A6756">
        <v>6751</v>
      </c>
      <c r="B6756" s="14">
        <f>'EstRev 6-11'!E251</f>
        <v>0</v>
      </c>
      <c r="C6756" s="5">
        <f t="shared" si="83"/>
        <v>6751</v>
      </c>
      <c r="D6756" s="5" t="s">
        <v>176</v>
      </c>
    </row>
    <row r="6757" spans="1:4" x14ac:dyDescent="0.2">
      <c r="A6757">
        <v>6752</v>
      </c>
      <c r="B6757" s="14">
        <f>'EstRev 6-11'!E252</f>
        <v>0</v>
      </c>
      <c r="C6757" s="5">
        <f t="shared" si="83"/>
        <v>6752</v>
      </c>
      <c r="D6757" s="5" t="s">
        <v>176</v>
      </c>
    </row>
    <row r="6758" spans="1:4" x14ac:dyDescent="0.2">
      <c r="A6758">
        <v>6753</v>
      </c>
      <c r="B6758" s="14">
        <f>'EstRev 6-11'!E253</f>
        <v>0</v>
      </c>
      <c r="C6758" s="5">
        <f t="shared" si="83"/>
        <v>6753</v>
      </c>
      <c r="D6758" s="5" t="s">
        <v>176</v>
      </c>
    </row>
    <row r="6759" spans="1:4" x14ac:dyDescent="0.2">
      <c r="A6759">
        <v>6754</v>
      </c>
      <c r="B6759" s="14">
        <f>'EstRev 6-11'!E254</f>
        <v>0</v>
      </c>
      <c r="C6759" s="5">
        <f t="shared" si="83"/>
        <v>6754</v>
      </c>
      <c r="D6759" s="5" t="s">
        <v>176</v>
      </c>
    </row>
    <row r="6760" spans="1:4" x14ac:dyDescent="0.2">
      <c r="A6760">
        <v>6755</v>
      </c>
      <c r="B6760" s="14">
        <f>'EstRev 6-11'!F225</f>
        <v>0</v>
      </c>
      <c r="C6760" s="5">
        <f t="shared" si="83"/>
        <v>6755</v>
      </c>
      <c r="D6760" s="5" t="s">
        <v>176</v>
      </c>
    </row>
    <row r="6761" spans="1:4" x14ac:dyDescent="0.2">
      <c r="A6761">
        <v>6756</v>
      </c>
      <c r="B6761" s="14">
        <f>'EstRev 6-11'!F226</f>
        <v>0</v>
      </c>
      <c r="C6761" s="5">
        <f t="shared" si="83"/>
        <v>6756</v>
      </c>
      <c r="D6761" s="5" t="s">
        <v>176</v>
      </c>
    </row>
    <row r="6762" spans="1:4" x14ac:dyDescent="0.2">
      <c r="A6762">
        <v>6757</v>
      </c>
      <c r="B6762" s="14">
        <f>'EstRev 6-11'!F227</f>
        <v>0</v>
      </c>
      <c r="C6762" s="5">
        <f t="shared" si="83"/>
        <v>6757</v>
      </c>
      <c r="D6762" s="5" t="s">
        <v>176</v>
      </c>
    </row>
    <row r="6763" spans="1:4" x14ac:dyDescent="0.2">
      <c r="A6763">
        <v>6758</v>
      </c>
      <c r="B6763" s="14">
        <f>'EstRev 6-11'!F228</f>
        <v>0</v>
      </c>
      <c r="C6763" s="5">
        <f t="shared" si="83"/>
        <v>6758</v>
      </c>
      <c r="D6763" s="5" t="s">
        <v>176</v>
      </c>
    </row>
    <row r="6764" spans="1:4" x14ac:dyDescent="0.2">
      <c r="A6764">
        <v>6759</v>
      </c>
      <c r="B6764" s="14">
        <f>'EstRev 6-11'!F229</f>
        <v>0</v>
      </c>
      <c r="C6764" s="5">
        <f t="shared" si="83"/>
        <v>6759</v>
      </c>
      <c r="D6764" s="5" t="s">
        <v>176</v>
      </c>
    </row>
    <row r="6765" spans="1:4" x14ac:dyDescent="0.2">
      <c r="A6765">
        <v>6760</v>
      </c>
      <c r="B6765" s="14">
        <f>'EstRev 6-11'!F230</f>
        <v>0</v>
      </c>
      <c r="C6765" s="5">
        <f t="shared" si="83"/>
        <v>6760</v>
      </c>
      <c r="D6765" s="5" t="s">
        <v>176</v>
      </c>
    </row>
    <row r="6766" spans="1:4" x14ac:dyDescent="0.2">
      <c r="A6766">
        <v>6761</v>
      </c>
      <c r="B6766" s="14">
        <f>'EstRev 6-11'!F231</f>
        <v>0</v>
      </c>
      <c r="C6766" s="5">
        <f t="shared" si="83"/>
        <v>6761</v>
      </c>
      <c r="D6766" s="5" t="s">
        <v>176</v>
      </c>
    </row>
    <row r="6767" spans="1:4" x14ac:dyDescent="0.2">
      <c r="A6767">
        <v>6762</v>
      </c>
      <c r="B6767" s="14">
        <f>'EstRev 6-11'!F232</f>
        <v>0</v>
      </c>
      <c r="C6767" s="5">
        <f t="shared" si="83"/>
        <v>6762</v>
      </c>
      <c r="D6767" s="5" t="s">
        <v>176</v>
      </c>
    </row>
    <row r="6768" spans="1:4" x14ac:dyDescent="0.2">
      <c r="A6768">
        <v>6763</v>
      </c>
      <c r="B6768" s="14">
        <f>'EstRev 6-11'!F233</f>
        <v>0</v>
      </c>
      <c r="C6768" s="5">
        <f t="shared" si="83"/>
        <v>6763</v>
      </c>
      <c r="D6768" s="5" t="s">
        <v>176</v>
      </c>
    </row>
    <row r="6769" spans="1:4" x14ac:dyDescent="0.2">
      <c r="A6769">
        <v>6764</v>
      </c>
      <c r="B6769" s="14">
        <f>'EstRev 6-11'!F234</f>
        <v>0</v>
      </c>
      <c r="C6769" s="5">
        <f t="shared" si="83"/>
        <v>6764</v>
      </c>
      <c r="D6769" s="5" t="s">
        <v>176</v>
      </c>
    </row>
    <row r="6770" spans="1:4" x14ac:dyDescent="0.2">
      <c r="A6770">
        <v>6765</v>
      </c>
      <c r="B6770" s="14">
        <f>'EstRev 6-11'!F235</f>
        <v>0</v>
      </c>
      <c r="C6770" s="5">
        <f t="shared" si="83"/>
        <v>6765</v>
      </c>
      <c r="D6770" s="5" t="s">
        <v>176</v>
      </c>
    </row>
    <row r="6771" spans="1:4" x14ac:dyDescent="0.2">
      <c r="A6771" s="3">
        <v>6766</v>
      </c>
      <c r="D6771" s="5" t="s">
        <v>176</v>
      </c>
    </row>
    <row r="6772" spans="1:4" x14ac:dyDescent="0.2">
      <c r="A6772">
        <v>6767</v>
      </c>
      <c r="B6772" s="14">
        <f>'EstRev 6-11'!F237</f>
        <v>0</v>
      </c>
      <c r="C6772" s="5">
        <f t="shared" si="83"/>
        <v>6767</v>
      </c>
      <c r="D6772" s="5" t="s">
        <v>176</v>
      </c>
    </row>
    <row r="6773" spans="1:4" x14ac:dyDescent="0.2">
      <c r="A6773">
        <v>6768</v>
      </c>
      <c r="B6773" s="14">
        <f>'EstRev 6-11'!F238</f>
        <v>0</v>
      </c>
      <c r="C6773" s="5">
        <f t="shared" si="83"/>
        <v>6768</v>
      </c>
      <c r="D6773" s="5" t="s">
        <v>176</v>
      </c>
    </row>
    <row r="6774" spans="1:4" x14ac:dyDescent="0.2">
      <c r="A6774">
        <v>6769</v>
      </c>
      <c r="B6774" s="14">
        <f>'EstRev 6-11'!F239</f>
        <v>0</v>
      </c>
      <c r="C6774" s="5">
        <f t="shared" si="83"/>
        <v>6769</v>
      </c>
      <c r="D6774" s="5" t="s">
        <v>176</v>
      </c>
    </row>
    <row r="6775" spans="1:4" x14ac:dyDescent="0.2">
      <c r="A6775">
        <v>6770</v>
      </c>
      <c r="B6775" s="14">
        <f>'EstRev 6-11'!F240</f>
        <v>0</v>
      </c>
      <c r="C6775" s="5">
        <f t="shared" si="83"/>
        <v>6770</v>
      </c>
      <c r="D6775" s="5" t="s">
        <v>176</v>
      </c>
    </row>
    <row r="6776" spans="1:4" x14ac:dyDescent="0.2">
      <c r="A6776">
        <v>6771</v>
      </c>
      <c r="B6776" s="14">
        <f>'EstRev 6-11'!F241</f>
        <v>0</v>
      </c>
      <c r="C6776" s="5">
        <f t="shared" si="83"/>
        <v>6771</v>
      </c>
      <c r="D6776" s="5" t="s">
        <v>176</v>
      </c>
    </row>
    <row r="6777" spans="1:4" x14ac:dyDescent="0.2">
      <c r="A6777">
        <v>6772</v>
      </c>
      <c r="B6777" s="14">
        <f>'EstRev 6-11'!F242</f>
        <v>0</v>
      </c>
      <c r="C6777" s="5">
        <f t="shared" si="83"/>
        <v>6772</v>
      </c>
      <c r="D6777" s="5" t="s">
        <v>176</v>
      </c>
    </row>
    <row r="6778" spans="1:4" x14ac:dyDescent="0.2">
      <c r="A6778">
        <v>6773</v>
      </c>
      <c r="B6778" s="14">
        <f>'EstRev 6-11'!F243</f>
        <v>0</v>
      </c>
      <c r="C6778" s="5">
        <f t="shared" si="83"/>
        <v>6773</v>
      </c>
      <c r="D6778" s="5" t="s">
        <v>176</v>
      </c>
    </row>
    <row r="6779" spans="1:4" x14ac:dyDescent="0.2">
      <c r="A6779">
        <v>6774</v>
      </c>
      <c r="B6779" s="14">
        <f>'EstRev 6-11'!F244</f>
        <v>0</v>
      </c>
      <c r="C6779" s="5">
        <f t="shared" si="83"/>
        <v>6774</v>
      </c>
      <c r="D6779" s="5" t="s">
        <v>176</v>
      </c>
    </row>
    <row r="6780" spans="1:4" x14ac:dyDescent="0.2">
      <c r="A6780">
        <v>6775</v>
      </c>
      <c r="B6780" s="14">
        <f>'EstRev 6-11'!F245</f>
        <v>0</v>
      </c>
      <c r="C6780" s="5">
        <f t="shared" si="83"/>
        <v>6775</v>
      </c>
      <c r="D6780" s="5" t="s">
        <v>176</v>
      </c>
    </row>
    <row r="6781" spans="1:4" x14ac:dyDescent="0.2">
      <c r="A6781">
        <v>6776</v>
      </c>
      <c r="B6781" s="14">
        <f>'EstRev 6-11'!F246</f>
        <v>0</v>
      </c>
      <c r="C6781" s="5">
        <f t="shared" si="83"/>
        <v>6776</v>
      </c>
      <c r="D6781" s="5" t="s">
        <v>176</v>
      </c>
    </row>
    <row r="6782" spans="1:4" x14ac:dyDescent="0.2">
      <c r="A6782">
        <v>6777</v>
      </c>
      <c r="B6782" s="14">
        <f>'EstRev 6-11'!F247</f>
        <v>0</v>
      </c>
      <c r="C6782" s="5">
        <f t="shared" si="83"/>
        <v>6777</v>
      </c>
      <c r="D6782" s="5" t="s">
        <v>176</v>
      </c>
    </row>
    <row r="6783" spans="1:4" x14ac:dyDescent="0.2">
      <c r="A6783">
        <v>6778</v>
      </c>
      <c r="B6783" s="14">
        <f>'EstRev 6-11'!F248</f>
        <v>0</v>
      </c>
      <c r="C6783" s="5">
        <f t="shared" si="83"/>
        <v>6778</v>
      </c>
      <c r="D6783" s="5" t="s">
        <v>176</v>
      </c>
    </row>
    <row r="6784" spans="1:4" x14ac:dyDescent="0.2">
      <c r="A6784">
        <v>6779</v>
      </c>
      <c r="B6784" s="14">
        <f>'EstRev 6-11'!F249</f>
        <v>0</v>
      </c>
      <c r="C6784" s="5">
        <f t="shared" si="83"/>
        <v>6779</v>
      </c>
      <c r="D6784" s="5" t="s">
        <v>176</v>
      </c>
    </row>
    <row r="6785" spans="1:4" x14ac:dyDescent="0.2">
      <c r="A6785">
        <v>6780</v>
      </c>
      <c r="B6785" s="14">
        <f>'EstRev 6-11'!F250</f>
        <v>0</v>
      </c>
      <c r="C6785" s="5">
        <f t="shared" si="83"/>
        <v>6780</v>
      </c>
      <c r="D6785" s="5" t="s">
        <v>176</v>
      </c>
    </row>
    <row r="6786" spans="1:4" x14ac:dyDescent="0.2">
      <c r="A6786">
        <v>6781</v>
      </c>
      <c r="B6786" s="14">
        <f>'EstRev 6-11'!F251</f>
        <v>0</v>
      </c>
      <c r="C6786" s="5">
        <f t="shared" si="83"/>
        <v>6781</v>
      </c>
      <c r="D6786" s="5" t="s">
        <v>176</v>
      </c>
    </row>
    <row r="6787" spans="1:4" x14ac:dyDescent="0.2">
      <c r="A6787">
        <v>6782</v>
      </c>
      <c r="B6787" s="14">
        <f>'EstRev 6-11'!F252</f>
        <v>0</v>
      </c>
      <c r="C6787" s="5">
        <f t="shared" si="83"/>
        <v>6782</v>
      </c>
      <c r="D6787" s="5" t="s">
        <v>176</v>
      </c>
    </row>
    <row r="6788" spans="1:4" x14ac:dyDescent="0.2">
      <c r="A6788">
        <v>6783</v>
      </c>
      <c r="B6788" s="14">
        <f>'EstRev 6-11'!F253</f>
        <v>0</v>
      </c>
      <c r="C6788" s="5">
        <f t="shared" si="83"/>
        <v>6783</v>
      </c>
      <c r="D6788" s="5" t="s">
        <v>176</v>
      </c>
    </row>
    <row r="6789" spans="1:4" x14ac:dyDescent="0.2">
      <c r="A6789">
        <v>6784</v>
      </c>
      <c r="B6789" s="14">
        <f>'EstRev 6-11'!F254</f>
        <v>0</v>
      </c>
      <c r="C6789" s="5">
        <f t="shared" si="83"/>
        <v>6784</v>
      </c>
      <c r="D6789" s="5" t="s">
        <v>176</v>
      </c>
    </row>
    <row r="6790" spans="1:4" x14ac:dyDescent="0.2">
      <c r="A6790">
        <v>6785</v>
      </c>
      <c r="B6790" s="14">
        <f>'EstRev 6-11'!G225</f>
        <v>0</v>
      </c>
      <c r="C6790" s="5">
        <f t="shared" si="83"/>
        <v>6785</v>
      </c>
      <c r="D6790" s="5" t="s">
        <v>176</v>
      </c>
    </row>
    <row r="6791" spans="1:4" x14ac:dyDescent="0.2">
      <c r="A6791">
        <v>6786</v>
      </c>
      <c r="B6791" s="14">
        <f>'EstRev 6-11'!G226</f>
        <v>0</v>
      </c>
      <c r="C6791" s="5">
        <f t="shared" si="83"/>
        <v>6786</v>
      </c>
      <c r="D6791" s="5" t="s">
        <v>176</v>
      </c>
    </row>
    <row r="6792" spans="1:4" x14ac:dyDescent="0.2">
      <c r="A6792">
        <v>6787</v>
      </c>
      <c r="B6792" s="14">
        <f>'EstRev 6-11'!G227</f>
        <v>0</v>
      </c>
      <c r="C6792" s="5">
        <f t="shared" ref="C6792:C6855" si="84">A6792-B6792</f>
        <v>6787</v>
      </c>
      <c r="D6792" s="5" t="s">
        <v>176</v>
      </c>
    </row>
    <row r="6793" spans="1:4" x14ac:dyDescent="0.2">
      <c r="A6793">
        <v>6788</v>
      </c>
      <c r="B6793" s="14">
        <f>'EstRev 6-11'!G228</f>
        <v>0</v>
      </c>
      <c r="C6793" s="5">
        <f t="shared" si="84"/>
        <v>6788</v>
      </c>
      <c r="D6793" s="5" t="s">
        <v>176</v>
      </c>
    </row>
    <row r="6794" spans="1:4" x14ac:dyDescent="0.2">
      <c r="A6794">
        <v>6789</v>
      </c>
      <c r="B6794" s="14">
        <f>'EstRev 6-11'!G229</f>
        <v>0</v>
      </c>
      <c r="C6794" s="5">
        <f t="shared" si="84"/>
        <v>6789</v>
      </c>
      <c r="D6794" s="5" t="s">
        <v>176</v>
      </c>
    </row>
    <row r="6795" spans="1:4" x14ac:dyDescent="0.2">
      <c r="A6795">
        <v>6790</v>
      </c>
      <c r="B6795" s="14">
        <f>'EstRev 6-11'!G230</f>
        <v>0</v>
      </c>
      <c r="C6795" s="5">
        <f t="shared" si="84"/>
        <v>6790</v>
      </c>
      <c r="D6795" s="5" t="s">
        <v>176</v>
      </c>
    </row>
    <row r="6796" spans="1:4" x14ac:dyDescent="0.2">
      <c r="A6796">
        <v>6791</v>
      </c>
      <c r="B6796" s="14">
        <f>'EstRev 6-11'!G231</f>
        <v>0</v>
      </c>
      <c r="C6796" s="5">
        <f t="shared" si="84"/>
        <v>6791</v>
      </c>
      <c r="D6796" s="5" t="s">
        <v>176</v>
      </c>
    </row>
    <row r="6797" spans="1:4" x14ac:dyDescent="0.2">
      <c r="A6797">
        <v>6792</v>
      </c>
      <c r="B6797" s="14">
        <f>'EstRev 6-11'!G232</f>
        <v>0</v>
      </c>
      <c r="C6797" s="5">
        <f t="shared" si="84"/>
        <v>6792</v>
      </c>
      <c r="D6797" s="5" t="s">
        <v>176</v>
      </c>
    </row>
    <row r="6798" spans="1:4" x14ac:dyDescent="0.2">
      <c r="A6798">
        <v>6793</v>
      </c>
      <c r="B6798" s="14">
        <f>'EstRev 6-11'!G233</f>
        <v>0</v>
      </c>
      <c r="C6798" s="5">
        <f t="shared" si="84"/>
        <v>6793</v>
      </c>
      <c r="D6798" s="5" t="s">
        <v>176</v>
      </c>
    </row>
    <row r="6799" spans="1:4" x14ac:dyDescent="0.2">
      <c r="A6799">
        <v>6794</v>
      </c>
      <c r="B6799" s="14">
        <f>'EstRev 6-11'!G234</f>
        <v>0</v>
      </c>
      <c r="C6799" s="5">
        <f t="shared" si="84"/>
        <v>6794</v>
      </c>
      <c r="D6799" s="5" t="s">
        <v>176</v>
      </c>
    </row>
    <row r="6800" spans="1:4" x14ac:dyDescent="0.2">
      <c r="A6800">
        <v>6795</v>
      </c>
      <c r="B6800" s="14">
        <f>'EstRev 6-11'!G235</f>
        <v>0</v>
      </c>
      <c r="C6800" s="5">
        <f t="shared" si="84"/>
        <v>6795</v>
      </c>
      <c r="D6800" s="5" t="s">
        <v>176</v>
      </c>
    </row>
    <row r="6801" spans="1:4" x14ac:dyDescent="0.2">
      <c r="A6801" s="3">
        <v>6796</v>
      </c>
      <c r="D6801" s="5" t="s">
        <v>176</v>
      </c>
    </row>
    <row r="6802" spans="1:4" x14ac:dyDescent="0.2">
      <c r="A6802">
        <v>6797</v>
      </c>
      <c r="B6802" s="14">
        <f>'EstRev 6-11'!G237</f>
        <v>0</v>
      </c>
      <c r="C6802" s="5">
        <f t="shared" si="84"/>
        <v>6797</v>
      </c>
      <c r="D6802" s="5" t="s">
        <v>176</v>
      </c>
    </row>
    <row r="6803" spans="1:4" x14ac:dyDescent="0.2">
      <c r="A6803">
        <v>6798</v>
      </c>
      <c r="B6803" s="14">
        <f>'EstRev 6-11'!G238</f>
        <v>0</v>
      </c>
      <c r="C6803" s="5">
        <f t="shared" si="84"/>
        <v>6798</v>
      </c>
      <c r="D6803" s="5" t="s">
        <v>176</v>
      </c>
    </row>
    <row r="6804" spans="1:4" x14ac:dyDescent="0.2">
      <c r="A6804">
        <v>6799</v>
      </c>
      <c r="B6804" s="14">
        <f>'EstRev 6-11'!G239</f>
        <v>0</v>
      </c>
      <c r="C6804" s="5">
        <f t="shared" si="84"/>
        <v>6799</v>
      </c>
      <c r="D6804" s="5" t="s">
        <v>176</v>
      </c>
    </row>
    <row r="6805" spans="1:4" x14ac:dyDescent="0.2">
      <c r="A6805">
        <v>6800</v>
      </c>
      <c r="B6805" s="14">
        <f>'EstRev 6-11'!G240</f>
        <v>0</v>
      </c>
      <c r="C6805" s="5">
        <f t="shared" si="84"/>
        <v>6800</v>
      </c>
      <c r="D6805" s="5" t="s">
        <v>176</v>
      </c>
    </row>
    <row r="6806" spans="1:4" x14ac:dyDescent="0.2">
      <c r="A6806">
        <v>6801</v>
      </c>
      <c r="B6806" s="14">
        <f>'EstRev 6-11'!G241</f>
        <v>0</v>
      </c>
      <c r="C6806" s="5">
        <f t="shared" si="84"/>
        <v>6801</v>
      </c>
      <c r="D6806" s="5" t="s">
        <v>176</v>
      </c>
    </row>
    <row r="6807" spans="1:4" x14ac:dyDescent="0.2">
      <c r="A6807">
        <v>6802</v>
      </c>
      <c r="B6807" s="14">
        <f>'EstRev 6-11'!G242</f>
        <v>0</v>
      </c>
      <c r="C6807" s="5">
        <f t="shared" si="84"/>
        <v>6802</v>
      </c>
      <c r="D6807" s="5" t="s">
        <v>176</v>
      </c>
    </row>
    <row r="6808" spans="1:4" x14ac:dyDescent="0.2">
      <c r="A6808">
        <v>6803</v>
      </c>
      <c r="B6808" s="14">
        <f>'EstRev 6-11'!G243</f>
        <v>0</v>
      </c>
      <c r="C6808" s="5">
        <f t="shared" si="84"/>
        <v>6803</v>
      </c>
      <c r="D6808" s="5" t="s">
        <v>176</v>
      </c>
    </row>
    <row r="6809" spans="1:4" x14ac:dyDescent="0.2">
      <c r="A6809">
        <v>6804</v>
      </c>
      <c r="B6809" s="14">
        <f>'EstRev 6-11'!G244</f>
        <v>0</v>
      </c>
      <c r="C6809" s="5">
        <f t="shared" si="84"/>
        <v>6804</v>
      </c>
      <c r="D6809" s="5" t="s">
        <v>176</v>
      </c>
    </row>
    <row r="6810" spans="1:4" x14ac:dyDescent="0.2">
      <c r="A6810">
        <v>6805</v>
      </c>
      <c r="B6810" s="14">
        <f>'EstRev 6-11'!G245</f>
        <v>0</v>
      </c>
      <c r="C6810" s="5">
        <f t="shared" si="84"/>
        <v>6805</v>
      </c>
      <c r="D6810" s="5" t="s">
        <v>176</v>
      </c>
    </row>
    <row r="6811" spans="1:4" x14ac:dyDescent="0.2">
      <c r="A6811">
        <v>6806</v>
      </c>
      <c r="B6811" s="14">
        <f>'EstRev 6-11'!G246</f>
        <v>0</v>
      </c>
      <c r="C6811" s="5">
        <f t="shared" si="84"/>
        <v>6806</v>
      </c>
      <c r="D6811" s="5" t="s">
        <v>176</v>
      </c>
    </row>
    <row r="6812" spans="1:4" x14ac:dyDescent="0.2">
      <c r="A6812">
        <v>6807</v>
      </c>
      <c r="B6812" s="14">
        <f>'EstRev 6-11'!G247</f>
        <v>0</v>
      </c>
      <c r="C6812" s="5">
        <f t="shared" si="84"/>
        <v>6807</v>
      </c>
      <c r="D6812" s="5" t="s">
        <v>176</v>
      </c>
    </row>
    <row r="6813" spans="1:4" x14ac:dyDescent="0.2">
      <c r="A6813">
        <v>6808</v>
      </c>
      <c r="B6813" s="14">
        <f>'EstRev 6-11'!G248</f>
        <v>0</v>
      </c>
      <c r="C6813" s="5">
        <f t="shared" si="84"/>
        <v>6808</v>
      </c>
      <c r="D6813" s="5" t="s">
        <v>176</v>
      </c>
    </row>
    <row r="6814" spans="1:4" x14ac:dyDescent="0.2">
      <c r="A6814">
        <v>6809</v>
      </c>
      <c r="B6814" s="14">
        <f>'EstRev 6-11'!G249</f>
        <v>0</v>
      </c>
      <c r="C6814" s="5">
        <f t="shared" si="84"/>
        <v>6809</v>
      </c>
      <c r="D6814" s="5" t="s">
        <v>176</v>
      </c>
    </row>
    <row r="6815" spans="1:4" x14ac:dyDescent="0.2">
      <c r="A6815">
        <v>6810</v>
      </c>
      <c r="B6815" s="14">
        <f>'EstRev 6-11'!G250</f>
        <v>0</v>
      </c>
      <c r="C6815" s="5">
        <f t="shared" si="84"/>
        <v>6810</v>
      </c>
      <c r="D6815" s="5" t="s">
        <v>176</v>
      </c>
    </row>
    <row r="6816" spans="1:4" x14ac:dyDescent="0.2">
      <c r="A6816">
        <v>6811</v>
      </c>
      <c r="B6816" s="14">
        <f>'EstRev 6-11'!G251</f>
        <v>0</v>
      </c>
      <c r="C6816" s="5">
        <f t="shared" si="84"/>
        <v>6811</v>
      </c>
      <c r="D6816" s="5" t="s">
        <v>176</v>
      </c>
    </row>
    <row r="6817" spans="1:4" x14ac:dyDescent="0.2">
      <c r="A6817">
        <v>6812</v>
      </c>
      <c r="B6817" s="14">
        <f>'EstRev 6-11'!G252</f>
        <v>0</v>
      </c>
      <c r="C6817" s="5">
        <f t="shared" si="84"/>
        <v>6812</v>
      </c>
      <c r="D6817" s="5" t="s">
        <v>176</v>
      </c>
    </row>
    <row r="6818" spans="1:4" x14ac:dyDescent="0.2">
      <c r="A6818">
        <v>6813</v>
      </c>
      <c r="B6818" s="14">
        <f>'EstRev 6-11'!G253</f>
        <v>0</v>
      </c>
      <c r="C6818" s="5">
        <f t="shared" si="84"/>
        <v>6813</v>
      </c>
      <c r="D6818" s="5" t="s">
        <v>176</v>
      </c>
    </row>
    <row r="6819" spans="1:4" x14ac:dyDescent="0.2">
      <c r="A6819">
        <v>6814</v>
      </c>
      <c r="B6819" s="14">
        <f>'EstRev 6-11'!G254</f>
        <v>0</v>
      </c>
      <c r="C6819" s="5">
        <f t="shared" si="84"/>
        <v>6814</v>
      </c>
      <c r="D6819" s="5" t="s">
        <v>176</v>
      </c>
    </row>
    <row r="6820" spans="1:4" x14ac:dyDescent="0.2">
      <c r="A6820">
        <v>6815</v>
      </c>
      <c r="B6820" s="14">
        <f>'EstRev 6-11'!H225</f>
        <v>0</v>
      </c>
      <c r="C6820" s="5">
        <f t="shared" si="84"/>
        <v>6815</v>
      </c>
      <c r="D6820" s="5" t="s">
        <v>176</v>
      </c>
    </row>
    <row r="6821" spans="1:4" x14ac:dyDescent="0.2">
      <c r="A6821" s="3">
        <v>6816</v>
      </c>
      <c r="D6821" s="5" t="s">
        <v>176</v>
      </c>
    </row>
    <row r="6822" spans="1:4" x14ac:dyDescent="0.2">
      <c r="A6822">
        <v>6817</v>
      </c>
      <c r="B6822" s="14">
        <f>'EstRev 6-11'!H227</f>
        <v>0</v>
      </c>
      <c r="C6822" s="5">
        <f t="shared" si="84"/>
        <v>6817</v>
      </c>
      <c r="D6822" s="5" t="s">
        <v>176</v>
      </c>
    </row>
    <row r="6823" spans="1:4" x14ac:dyDescent="0.2">
      <c r="A6823">
        <v>6818</v>
      </c>
      <c r="B6823" s="14">
        <f>'EstRev 6-11'!H228</f>
        <v>0</v>
      </c>
      <c r="C6823" s="5">
        <f t="shared" si="84"/>
        <v>6818</v>
      </c>
      <c r="D6823" s="5" t="s">
        <v>176</v>
      </c>
    </row>
    <row r="6824" spans="1:4" x14ac:dyDescent="0.2">
      <c r="A6824">
        <v>6819</v>
      </c>
      <c r="B6824" s="14">
        <f>'EstRev 6-11'!H229</f>
        <v>0</v>
      </c>
      <c r="C6824" s="5">
        <f t="shared" si="84"/>
        <v>6819</v>
      </c>
      <c r="D6824" s="5" t="s">
        <v>176</v>
      </c>
    </row>
    <row r="6825" spans="1:4" x14ac:dyDescent="0.2">
      <c r="A6825">
        <v>6820</v>
      </c>
      <c r="B6825" s="14">
        <f>'EstRev 6-11'!H230</f>
        <v>0</v>
      </c>
      <c r="C6825" s="5">
        <f t="shared" si="84"/>
        <v>6820</v>
      </c>
      <c r="D6825" s="5" t="s">
        <v>176</v>
      </c>
    </row>
    <row r="6826" spans="1:4" x14ac:dyDescent="0.2">
      <c r="A6826">
        <v>6821</v>
      </c>
      <c r="B6826" s="14">
        <f>'EstRev 6-11'!H231</f>
        <v>0</v>
      </c>
      <c r="C6826" s="5">
        <f t="shared" si="84"/>
        <v>6821</v>
      </c>
      <c r="D6826" s="5" t="s">
        <v>176</v>
      </c>
    </row>
    <row r="6827" spans="1:4" x14ac:dyDescent="0.2">
      <c r="A6827">
        <v>6822</v>
      </c>
      <c r="B6827" s="14">
        <f>'EstRev 6-11'!H232</f>
        <v>0</v>
      </c>
      <c r="C6827" s="5">
        <f t="shared" si="84"/>
        <v>6822</v>
      </c>
      <c r="D6827" s="5" t="s">
        <v>176</v>
      </c>
    </row>
    <row r="6828" spans="1:4" x14ac:dyDescent="0.2">
      <c r="A6828">
        <v>6823</v>
      </c>
      <c r="B6828" s="14">
        <f>'EstRev 6-11'!H233</f>
        <v>0</v>
      </c>
      <c r="C6828" s="5">
        <f t="shared" si="84"/>
        <v>6823</v>
      </c>
      <c r="D6828" s="5" t="s">
        <v>176</v>
      </c>
    </row>
    <row r="6829" spans="1:4" x14ac:dyDescent="0.2">
      <c r="A6829">
        <v>6824</v>
      </c>
      <c r="B6829" s="14">
        <f>'EstRev 6-11'!H234</f>
        <v>0</v>
      </c>
      <c r="C6829" s="5">
        <f t="shared" si="84"/>
        <v>6824</v>
      </c>
      <c r="D6829" s="5" t="s">
        <v>176</v>
      </c>
    </row>
    <row r="6830" spans="1:4" x14ac:dyDescent="0.2">
      <c r="A6830" s="3">
        <v>6825</v>
      </c>
      <c r="D6830" s="5" t="s">
        <v>176</v>
      </c>
    </row>
    <row r="6831" spans="1:4" x14ac:dyDescent="0.2">
      <c r="A6831" s="3">
        <v>6826</v>
      </c>
      <c r="D6831" s="5" t="s">
        <v>176</v>
      </c>
    </row>
    <row r="6832" spans="1:4" x14ac:dyDescent="0.2">
      <c r="A6832">
        <v>6827</v>
      </c>
      <c r="B6832" s="14">
        <f>'EstRev 6-11'!H237</f>
        <v>0</v>
      </c>
      <c r="C6832" s="5">
        <f t="shared" si="84"/>
        <v>6827</v>
      </c>
      <c r="D6832" s="5" t="s">
        <v>176</v>
      </c>
    </row>
    <row r="6833" spans="1:4" x14ac:dyDescent="0.2">
      <c r="A6833">
        <v>6828</v>
      </c>
      <c r="B6833" s="14">
        <f>'EstRev 6-11'!H238</f>
        <v>0</v>
      </c>
      <c r="C6833" s="5">
        <f t="shared" si="84"/>
        <v>6828</v>
      </c>
      <c r="D6833" s="5" t="s">
        <v>176</v>
      </c>
    </row>
    <row r="6834" spans="1:4" x14ac:dyDescent="0.2">
      <c r="A6834">
        <v>6829</v>
      </c>
      <c r="B6834" s="14">
        <f>'EstRev 6-11'!H239</f>
        <v>0</v>
      </c>
      <c r="C6834" s="5">
        <f t="shared" si="84"/>
        <v>6829</v>
      </c>
      <c r="D6834" s="5" t="s">
        <v>176</v>
      </c>
    </row>
    <row r="6835" spans="1:4" x14ac:dyDescent="0.2">
      <c r="A6835">
        <v>6830</v>
      </c>
      <c r="B6835" s="14">
        <f>'EstRev 6-11'!H240</f>
        <v>0</v>
      </c>
      <c r="C6835" s="5">
        <f t="shared" si="84"/>
        <v>6830</v>
      </c>
      <c r="D6835" s="5" t="s">
        <v>176</v>
      </c>
    </row>
    <row r="6836" spans="1:4" x14ac:dyDescent="0.2">
      <c r="A6836">
        <v>6831</v>
      </c>
      <c r="B6836" s="14">
        <f>'EstRev 6-11'!H241</f>
        <v>0</v>
      </c>
      <c r="C6836" s="5">
        <f t="shared" si="84"/>
        <v>6831</v>
      </c>
      <c r="D6836" s="5" t="s">
        <v>176</v>
      </c>
    </row>
    <row r="6837" spans="1:4" x14ac:dyDescent="0.2">
      <c r="A6837">
        <v>6832</v>
      </c>
      <c r="B6837" s="14">
        <f>'EstRev 6-11'!H242</f>
        <v>0</v>
      </c>
      <c r="C6837" s="5">
        <f t="shared" si="84"/>
        <v>6832</v>
      </c>
      <c r="D6837" s="5" t="s">
        <v>176</v>
      </c>
    </row>
    <row r="6838" spans="1:4" x14ac:dyDescent="0.2">
      <c r="A6838">
        <v>6833</v>
      </c>
      <c r="B6838" s="14">
        <f>'EstRev 6-11'!H243</f>
        <v>0</v>
      </c>
      <c r="C6838" s="5">
        <f t="shared" si="84"/>
        <v>6833</v>
      </c>
      <c r="D6838" s="5" t="s">
        <v>176</v>
      </c>
    </row>
    <row r="6839" spans="1:4" x14ac:dyDescent="0.2">
      <c r="A6839">
        <v>6834</v>
      </c>
      <c r="B6839" s="14">
        <f>'EstRev 6-11'!H244</f>
        <v>0</v>
      </c>
      <c r="C6839" s="5">
        <f t="shared" si="84"/>
        <v>6834</v>
      </c>
      <c r="D6839" s="5" t="s">
        <v>176</v>
      </c>
    </row>
    <row r="6840" spans="1:4" x14ac:dyDescent="0.2">
      <c r="A6840">
        <v>6835</v>
      </c>
      <c r="B6840" s="14">
        <f>'EstRev 6-11'!H245</f>
        <v>0</v>
      </c>
      <c r="C6840" s="5">
        <f t="shared" si="84"/>
        <v>6835</v>
      </c>
      <c r="D6840" s="5" t="s">
        <v>176</v>
      </c>
    </row>
    <row r="6841" spans="1:4" x14ac:dyDescent="0.2">
      <c r="A6841">
        <v>6836</v>
      </c>
      <c r="B6841" s="14">
        <f>'EstRev 6-11'!H246</f>
        <v>0</v>
      </c>
      <c r="C6841" s="5">
        <f t="shared" si="84"/>
        <v>6836</v>
      </c>
      <c r="D6841" s="5" t="s">
        <v>176</v>
      </c>
    </row>
    <row r="6842" spans="1:4" x14ac:dyDescent="0.2">
      <c r="A6842">
        <v>6837</v>
      </c>
      <c r="B6842" s="14">
        <f>'EstRev 6-11'!H247</f>
        <v>0</v>
      </c>
      <c r="C6842" s="5">
        <f t="shared" si="84"/>
        <v>6837</v>
      </c>
      <c r="D6842" s="5" t="s">
        <v>176</v>
      </c>
    </row>
    <row r="6843" spans="1:4" x14ac:dyDescent="0.2">
      <c r="A6843">
        <v>6838</v>
      </c>
      <c r="B6843" s="14">
        <f>'EstRev 6-11'!H248</f>
        <v>0</v>
      </c>
      <c r="C6843" s="5">
        <f t="shared" si="84"/>
        <v>6838</v>
      </c>
      <c r="D6843" s="5" t="s">
        <v>176</v>
      </c>
    </row>
    <row r="6844" spans="1:4" x14ac:dyDescent="0.2">
      <c r="A6844">
        <v>6839</v>
      </c>
      <c r="B6844" s="14">
        <f>'EstRev 6-11'!H249</f>
        <v>0</v>
      </c>
      <c r="C6844" s="5">
        <f t="shared" si="84"/>
        <v>6839</v>
      </c>
      <c r="D6844" s="5" t="s">
        <v>176</v>
      </c>
    </row>
    <row r="6845" spans="1:4" x14ac:dyDescent="0.2">
      <c r="A6845">
        <v>6840</v>
      </c>
      <c r="B6845" s="14">
        <f>'EstRev 6-11'!H250</f>
        <v>0</v>
      </c>
      <c r="C6845" s="5">
        <f t="shared" si="84"/>
        <v>6840</v>
      </c>
      <c r="D6845" s="5" t="s">
        <v>176</v>
      </c>
    </row>
    <row r="6846" spans="1:4" x14ac:dyDescent="0.2">
      <c r="A6846">
        <v>6841</v>
      </c>
      <c r="B6846" s="14">
        <f>'EstRev 6-11'!H251</f>
        <v>0</v>
      </c>
      <c r="C6846" s="5">
        <f t="shared" si="84"/>
        <v>6841</v>
      </c>
      <c r="D6846" s="5" t="s">
        <v>176</v>
      </c>
    </row>
    <row r="6847" spans="1:4" x14ac:dyDescent="0.2">
      <c r="A6847">
        <v>6842</v>
      </c>
      <c r="B6847" s="14">
        <f>'EstRev 6-11'!H252</f>
        <v>0</v>
      </c>
      <c r="C6847" s="5">
        <f t="shared" si="84"/>
        <v>6842</v>
      </c>
      <c r="D6847" s="5" t="s">
        <v>176</v>
      </c>
    </row>
    <row r="6848" spans="1:4" x14ac:dyDescent="0.2">
      <c r="A6848">
        <v>6843</v>
      </c>
      <c r="B6848" s="14">
        <f>'EstRev 6-11'!H253</f>
        <v>0</v>
      </c>
      <c r="C6848" s="5">
        <f t="shared" si="84"/>
        <v>6843</v>
      </c>
      <c r="D6848" s="5" t="s">
        <v>176</v>
      </c>
    </row>
    <row r="6849" spans="1:4" x14ac:dyDescent="0.2">
      <c r="A6849">
        <v>6844</v>
      </c>
      <c r="B6849" s="14">
        <f>'EstRev 6-11'!H254</f>
        <v>0</v>
      </c>
      <c r="C6849" s="5">
        <f t="shared" si="84"/>
        <v>6844</v>
      </c>
      <c r="D6849" s="5" t="s">
        <v>176</v>
      </c>
    </row>
    <row r="6850" spans="1:4" x14ac:dyDescent="0.2">
      <c r="A6850">
        <v>6845</v>
      </c>
      <c r="B6850" s="14">
        <f>'EstRev 6-11'!J225</f>
        <v>0</v>
      </c>
      <c r="C6850" s="5">
        <f t="shared" si="84"/>
        <v>6845</v>
      </c>
      <c r="D6850" s="5" t="s">
        <v>176</v>
      </c>
    </row>
    <row r="6851" spans="1:4" x14ac:dyDescent="0.2">
      <c r="A6851" s="3">
        <v>6846</v>
      </c>
      <c r="D6851" s="5" t="s">
        <v>176</v>
      </c>
    </row>
    <row r="6852" spans="1:4" x14ac:dyDescent="0.2">
      <c r="A6852">
        <v>6847</v>
      </c>
      <c r="B6852" s="14">
        <f>'EstRev 6-11'!J227</f>
        <v>0</v>
      </c>
      <c r="C6852" s="5">
        <f t="shared" si="84"/>
        <v>6847</v>
      </c>
      <c r="D6852" s="5" t="s">
        <v>176</v>
      </c>
    </row>
    <row r="6853" spans="1:4" x14ac:dyDescent="0.2">
      <c r="A6853">
        <v>6848</v>
      </c>
      <c r="B6853" s="14">
        <f>'EstRev 6-11'!J228</f>
        <v>0</v>
      </c>
      <c r="C6853" s="5">
        <f t="shared" si="84"/>
        <v>6848</v>
      </c>
      <c r="D6853" s="5" t="s">
        <v>176</v>
      </c>
    </row>
    <row r="6854" spans="1:4" x14ac:dyDescent="0.2">
      <c r="A6854">
        <v>6849</v>
      </c>
      <c r="B6854" s="14">
        <f>'EstRev 6-11'!J229</f>
        <v>0</v>
      </c>
      <c r="C6854" s="5">
        <f t="shared" si="84"/>
        <v>6849</v>
      </c>
      <c r="D6854" s="5" t="s">
        <v>176</v>
      </c>
    </row>
    <row r="6855" spans="1:4" x14ac:dyDescent="0.2">
      <c r="A6855">
        <v>6850</v>
      </c>
      <c r="B6855" s="14">
        <f>'EstRev 6-11'!J230</f>
        <v>0</v>
      </c>
      <c r="C6855" s="5">
        <f t="shared" si="84"/>
        <v>6850</v>
      </c>
      <c r="D6855" s="5" t="s">
        <v>176</v>
      </c>
    </row>
    <row r="6856" spans="1:4" x14ac:dyDescent="0.2">
      <c r="A6856">
        <v>6851</v>
      </c>
      <c r="B6856" s="14">
        <f>'EstRev 6-11'!J231</f>
        <v>0</v>
      </c>
      <c r="C6856" s="5">
        <f t="shared" ref="C6856:C6909" si="85">A6856-B6856</f>
        <v>6851</v>
      </c>
      <c r="D6856" s="5" t="s">
        <v>176</v>
      </c>
    </row>
    <row r="6857" spans="1:4" x14ac:dyDescent="0.2">
      <c r="A6857">
        <v>6852</v>
      </c>
      <c r="B6857" s="14">
        <f>'EstRev 6-11'!J232</f>
        <v>0</v>
      </c>
      <c r="C6857" s="5">
        <f t="shared" si="85"/>
        <v>6852</v>
      </c>
      <c r="D6857" s="5" t="s">
        <v>176</v>
      </c>
    </row>
    <row r="6858" spans="1:4" x14ac:dyDescent="0.2">
      <c r="A6858">
        <v>6853</v>
      </c>
      <c r="B6858" s="14">
        <f>'EstRev 6-11'!J233</f>
        <v>0</v>
      </c>
      <c r="C6858" s="5">
        <f t="shared" si="85"/>
        <v>6853</v>
      </c>
      <c r="D6858" s="5" t="s">
        <v>176</v>
      </c>
    </row>
    <row r="6859" spans="1:4" x14ac:dyDescent="0.2">
      <c r="A6859">
        <v>6854</v>
      </c>
      <c r="B6859" s="14">
        <f>'EstRev 6-11'!J234</f>
        <v>0</v>
      </c>
      <c r="C6859" s="5">
        <f t="shared" si="85"/>
        <v>6854</v>
      </c>
      <c r="D6859" s="5" t="s">
        <v>176</v>
      </c>
    </row>
    <row r="6860" spans="1:4" x14ac:dyDescent="0.2">
      <c r="A6860" s="3">
        <v>6855</v>
      </c>
      <c r="D6860" s="5" t="s">
        <v>176</v>
      </c>
    </row>
    <row r="6861" spans="1:4" x14ac:dyDescent="0.2">
      <c r="A6861" s="3">
        <v>6856</v>
      </c>
      <c r="D6861" s="5" t="s">
        <v>176</v>
      </c>
    </row>
    <row r="6862" spans="1:4" x14ac:dyDescent="0.2">
      <c r="A6862">
        <v>6857</v>
      </c>
      <c r="B6862" s="14">
        <f>'EstRev 6-11'!J237</f>
        <v>0</v>
      </c>
      <c r="C6862" s="5">
        <f t="shared" si="85"/>
        <v>6857</v>
      </c>
      <c r="D6862" s="5" t="s">
        <v>176</v>
      </c>
    </row>
    <row r="6863" spans="1:4" x14ac:dyDescent="0.2">
      <c r="A6863">
        <v>6858</v>
      </c>
      <c r="B6863" s="14">
        <f>'EstRev 6-11'!J238</f>
        <v>0</v>
      </c>
      <c r="C6863" s="5">
        <f t="shared" si="85"/>
        <v>6858</v>
      </c>
      <c r="D6863" s="5" t="s">
        <v>176</v>
      </c>
    </row>
    <row r="6864" spans="1:4" x14ac:dyDescent="0.2">
      <c r="A6864">
        <v>6859</v>
      </c>
      <c r="B6864" s="14">
        <f>'EstRev 6-11'!J239</f>
        <v>0</v>
      </c>
      <c r="C6864" s="5">
        <f t="shared" si="85"/>
        <v>6859</v>
      </c>
      <c r="D6864" s="5" t="s">
        <v>176</v>
      </c>
    </row>
    <row r="6865" spans="1:4" x14ac:dyDescent="0.2">
      <c r="A6865">
        <v>6860</v>
      </c>
      <c r="B6865" s="14">
        <f>'EstRev 6-11'!J240</f>
        <v>0</v>
      </c>
      <c r="C6865" s="5">
        <f t="shared" si="85"/>
        <v>6860</v>
      </c>
      <c r="D6865" s="5" t="s">
        <v>176</v>
      </c>
    </row>
    <row r="6866" spans="1:4" x14ac:dyDescent="0.2">
      <c r="A6866">
        <v>6861</v>
      </c>
      <c r="B6866" s="14">
        <f>'EstRev 6-11'!J241</f>
        <v>0</v>
      </c>
      <c r="C6866" s="5">
        <f t="shared" si="85"/>
        <v>6861</v>
      </c>
      <c r="D6866" s="5" t="s">
        <v>176</v>
      </c>
    </row>
    <row r="6867" spans="1:4" x14ac:dyDescent="0.2">
      <c r="A6867">
        <v>6862</v>
      </c>
      <c r="B6867" s="14">
        <f>'EstRev 6-11'!J242</f>
        <v>0</v>
      </c>
      <c r="C6867" s="5">
        <f t="shared" si="85"/>
        <v>6862</v>
      </c>
      <c r="D6867" s="5" t="s">
        <v>176</v>
      </c>
    </row>
    <row r="6868" spans="1:4" x14ac:dyDescent="0.2">
      <c r="A6868">
        <v>6863</v>
      </c>
      <c r="B6868" s="14">
        <f>'EstRev 6-11'!J243</f>
        <v>0</v>
      </c>
      <c r="C6868" s="5">
        <f t="shared" si="85"/>
        <v>6863</v>
      </c>
      <c r="D6868" s="5" t="s">
        <v>176</v>
      </c>
    </row>
    <row r="6869" spans="1:4" x14ac:dyDescent="0.2">
      <c r="A6869">
        <v>6864</v>
      </c>
      <c r="B6869" s="14">
        <f>'EstRev 6-11'!J244</f>
        <v>0</v>
      </c>
      <c r="C6869" s="5">
        <f t="shared" si="85"/>
        <v>6864</v>
      </c>
      <c r="D6869" s="5" t="s">
        <v>176</v>
      </c>
    </row>
    <row r="6870" spans="1:4" x14ac:dyDescent="0.2">
      <c r="A6870">
        <v>6865</v>
      </c>
      <c r="B6870" s="14">
        <f>'EstRev 6-11'!J245</f>
        <v>0</v>
      </c>
      <c r="C6870" s="5">
        <f t="shared" si="85"/>
        <v>6865</v>
      </c>
      <c r="D6870" s="5" t="s">
        <v>176</v>
      </c>
    </row>
    <row r="6871" spans="1:4" x14ac:dyDescent="0.2">
      <c r="A6871">
        <v>6866</v>
      </c>
      <c r="B6871" s="14">
        <f>'EstRev 6-11'!J246</f>
        <v>0</v>
      </c>
      <c r="C6871" s="5">
        <f t="shared" si="85"/>
        <v>6866</v>
      </c>
      <c r="D6871" s="5" t="s">
        <v>176</v>
      </c>
    </row>
    <row r="6872" spans="1:4" x14ac:dyDescent="0.2">
      <c r="A6872">
        <v>6867</v>
      </c>
      <c r="B6872" s="14">
        <f>'EstRev 6-11'!J247</f>
        <v>0</v>
      </c>
      <c r="C6872" s="5">
        <f t="shared" si="85"/>
        <v>6867</v>
      </c>
      <c r="D6872" s="5" t="s">
        <v>176</v>
      </c>
    </row>
    <row r="6873" spans="1:4" x14ac:dyDescent="0.2">
      <c r="A6873">
        <v>6868</v>
      </c>
      <c r="B6873" s="14">
        <f>'EstRev 6-11'!J248</f>
        <v>0</v>
      </c>
      <c r="C6873" s="5">
        <f t="shared" si="85"/>
        <v>6868</v>
      </c>
      <c r="D6873" s="5" t="s">
        <v>176</v>
      </c>
    </row>
    <row r="6874" spans="1:4" x14ac:dyDescent="0.2">
      <c r="A6874">
        <v>6869</v>
      </c>
      <c r="B6874" s="14">
        <f>'EstRev 6-11'!J249</f>
        <v>0</v>
      </c>
      <c r="C6874" s="5">
        <f t="shared" si="85"/>
        <v>6869</v>
      </c>
      <c r="D6874" s="5" t="s">
        <v>176</v>
      </c>
    </row>
    <row r="6875" spans="1:4" x14ac:dyDescent="0.2">
      <c r="A6875">
        <v>6870</v>
      </c>
      <c r="B6875" s="14">
        <f>'EstRev 6-11'!J250</f>
        <v>0</v>
      </c>
      <c r="C6875" s="5">
        <f t="shared" si="85"/>
        <v>6870</v>
      </c>
      <c r="D6875" s="5" t="s">
        <v>176</v>
      </c>
    </row>
    <row r="6876" spans="1:4" x14ac:dyDescent="0.2">
      <c r="A6876">
        <v>6871</v>
      </c>
      <c r="B6876" s="14">
        <f>'EstRev 6-11'!J251</f>
        <v>0</v>
      </c>
      <c r="C6876" s="5">
        <f t="shared" si="85"/>
        <v>6871</v>
      </c>
      <c r="D6876" s="5" t="s">
        <v>176</v>
      </c>
    </row>
    <row r="6877" spans="1:4" x14ac:dyDescent="0.2">
      <c r="A6877">
        <v>6872</v>
      </c>
      <c r="B6877" s="14">
        <f>'EstRev 6-11'!J252</f>
        <v>0</v>
      </c>
      <c r="C6877" s="5">
        <f t="shared" si="85"/>
        <v>6872</v>
      </c>
      <c r="D6877" s="5" t="s">
        <v>176</v>
      </c>
    </row>
    <row r="6878" spans="1:4" x14ac:dyDescent="0.2">
      <c r="A6878">
        <v>6873</v>
      </c>
      <c r="B6878" s="14">
        <f>'EstRev 6-11'!J253</f>
        <v>0</v>
      </c>
      <c r="C6878" s="5">
        <f t="shared" si="85"/>
        <v>6873</v>
      </c>
      <c r="D6878" s="5" t="s">
        <v>176</v>
      </c>
    </row>
    <row r="6879" spans="1:4" x14ac:dyDescent="0.2">
      <c r="A6879">
        <v>6874</v>
      </c>
      <c r="B6879" s="14">
        <f>'EstRev 6-11'!J254</f>
        <v>0</v>
      </c>
      <c r="C6879" s="5">
        <f t="shared" si="85"/>
        <v>6874</v>
      </c>
      <c r="D6879" s="5" t="s">
        <v>176</v>
      </c>
    </row>
    <row r="6880" spans="1:4" x14ac:dyDescent="0.2">
      <c r="A6880">
        <v>6875</v>
      </c>
      <c r="B6880" s="14">
        <f>'EstRev 6-11'!K225</f>
        <v>0</v>
      </c>
      <c r="C6880" s="5">
        <f t="shared" si="85"/>
        <v>6875</v>
      </c>
      <c r="D6880" s="5" t="s">
        <v>176</v>
      </c>
    </row>
    <row r="6881" spans="1:4" x14ac:dyDescent="0.2">
      <c r="A6881" s="3">
        <v>6876</v>
      </c>
      <c r="D6881" s="5" t="s">
        <v>176</v>
      </c>
    </row>
    <row r="6882" spans="1:4" x14ac:dyDescent="0.2">
      <c r="A6882">
        <v>6877</v>
      </c>
      <c r="B6882" s="14">
        <f>'EstRev 6-11'!K227</f>
        <v>0</v>
      </c>
      <c r="C6882" s="5">
        <f t="shared" si="85"/>
        <v>6877</v>
      </c>
      <c r="D6882" s="5" t="s">
        <v>176</v>
      </c>
    </row>
    <row r="6883" spans="1:4" x14ac:dyDescent="0.2">
      <c r="A6883">
        <v>6878</v>
      </c>
      <c r="B6883" s="14">
        <f>'EstRev 6-11'!K228</f>
        <v>0</v>
      </c>
      <c r="C6883" s="5">
        <f t="shared" si="85"/>
        <v>6878</v>
      </c>
      <c r="D6883" s="5" t="s">
        <v>176</v>
      </c>
    </row>
    <row r="6884" spans="1:4" x14ac:dyDescent="0.2">
      <c r="A6884">
        <v>6879</v>
      </c>
      <c r="B6884" s="14">
        <f>'EstRev 6-11'!K229</f>
        <v>0</v>
      </c>
      <c r="C6884" s="5">
        <f t="shared" si="85"/>
        <v>6879</v>
      </c>
      <c r="D6884" s="5" t="s">
        <v>176</v>
      </c>
    </row>
    <row r="6885" spans="1:4" x14ac:dyDescent="0.2">
      <c r="A6885">
        <v>6880</v>
      </c>
      <c r="B6885" s="14">
        <f>'EstRev 6-11'!K230</f>
        <v>0</v>
      </c>
      <c r="C6885" s="5">
        <f t="shared" si="85"/>
        <v>6880</v>
      </c>
      <c r="D6885" s="5" t="s">
        <v>176</v>
      </c>
    </row>
    <row r="6886" spans="1:4" x14ac:dyDescent="0.2">
      <c r="A6886">
        <v>6881</v>
      </c>
      <c r="B6886" s="14">
        <f>'EstRev 6-11'!K231</f>
        <v>0</v>
      </c>
      <c r="C6886" s="5">
        <f t="shared" si="85"/>
        <v>6881</v>
      </c>
      <c r="D6886" s="5" t="s">
        <v>176</v>
      </c>
    </row>
    <row r="6887" spans="1:4" x14ac:dyDescent="0.2">
      <c r="A6887">
        <v>6882</v>
      </c>
      <c r="B6887" s="14">
        <f>'EstRev 6-11'!K232</f>
        <v>0</v>
      </c>
      <c r="C6887" s="5">
        <f t="shared" si="85"/>
        <v>6882</v>
      </c>
      <c r="D6887" s="5" t="s">
        <v>176</v>
      </c>
    </row>
    <row r="6888" spans="1:4" x14ac:dyDescent="0.2">
      <c r="A6888">
        <v>6883</v>
      </c>
      <c r="B6888" s="14">
        <f>'EstRev 6-11'!K233</f>
        <v>0</v>
      </c>
      <c r="C6888" s="5">
        <f t="shared" si="85"/>
        <v>6883</v>
      </c>
      <c r="D6888" s="5" t="s">
        <v>176</v>
      </c>
    </row>
    <row r="6889" spans="1:4" x14ac:dyDescent="0.2">
      <c r="A6889">
        <v>6884</v>
      </c>
      <c r="B6889" s="14">
        <f>'EstRev 6-11'!K234</f>
        <v>0</v>
      </c>
      <c r="C6889" s="5">
        <f t="shared" si="85"/>
        <v>6884</v>
      </c>
      <c r="D6889" s="5" t="s">
        <v>176</v>
      </c>
    </row>
    <row r="6890" spans="1:4" x14ac:dyDescent="0.2">
      <c r="A6890" s="3">
        <v>6885</v>
      </c>
      <c r="D6890" s="5" t="s">
        <v>176</v>
      </c>
    </row>
    <row r="6891" spans="1:4" x14ac:dyDescent="0.2">
      <c r="A6891" s="3">
        <v>6886</v>
      </c>
      <c r="D6891" s="5" t="s">
        <v>176</v>
      </c>
    </row>
    <row r="6892" spans="1:4" x14ac:dyDescent="0.2">
      <c r="A6892">
        <v>6887</v>
      </c>
      <c r="B6892" s="14">
        <f>'EstRev 6-11'!K237</f>
        <v>0</v>
      </c>
      <c r="C6892" s="5">
        <f t="shared" si="85"/>
        <v>6887</v>
      </c>
      <c r="D6892" s="5" t="s">
        <v>176</v>
      </c>
    </row>
    <row r="6893" spans="1:4" x14ac:dyDescent="0.2">
      <c r="A6893">
        <v>6888</v>
      </c>
      <c r="B6893" s="14">
        <f>'EstRev 6-11'!K238</f>
        <v>0</v>
      </c>
      <c r="C6893" s="5">
        <f t="shared" si="85"/>
        <v>6888</v>
      </c>
      <c r="D6893" s="5" t="s">
        <v>176</v>
      </c>
    </row>
    <row r="6894" spans="1:4" x14ac:dyDescent="0.2">
      <c r="A6894">
        <v>6889</v>
      </c>
      <c r="B6894" s="14">
        <f>'EstRev 6-11'!K239</f>
        <v>0</v>
      </c>
      <c r="C6894" s="5">
        <f t="shared" si="85"/>
        <v>6889</v>
      </c>
      <c r="D6894" s="5" t="s">
        <v>176</v>
      </c>
    </row>
    <row r="6895" spans="1:4" x14ac:dyDescent="0.2">
      <c r="A6895">
        <v>6890</v>
      </c>
      <c r="B6895" s="14">
        <f>'EstRev 6-11'!K240</f>
        <v>0</v>
      </c>
      <c r="C6895" s="5">
        <f t="shared" si="85"/>
        <v>6890</v>
      </c>
      <c r="D6895" s="5" t="s">
        <v>176</v>
      </c>
    </row>
    <row r="6896" spans="1:4" x14ac:dyDescent="0.2">
      <c r="A6896">
        <v>6891</v>
      </c>
      <c r="B6896" s="14">
        <f>'EstRev 6-11'!K241</f>
        <v>0</v>
      </c>
      <c r="C6896" s="5">
        <f t="shared" si="85"/>
        <v>6891</v>
      </c>
      <c r="D6896" s="5" t="s">
        <v>176</v>
      </c>
    </row>
    <row r="6897" spans="1:4" x14ac:dyDescent="0.2">
      <c r="A6897">
        <v>6892</v>
      </c>
      <c r="B6897" s="14">
        <f>'EstRev 6-11'!K242</f>
        <v>0</v>
      </c>
      <c r="C6897" s="5">
        <f t="shared" si="85"/>
        <v>6892</v>
      </c>
      <c r="D6897" s="5" t="s">
        <v>176</v>
      </c>
    </row>
    <row r="6898" spans="1:4" x14ac:dyDescent="0.2">
      <c r="A6898">
        <v>6893</v>
      </c>
      <c r="B6898" s="14">
        <f>'EstRev 6-11'!K243</f>
        <v>0</v>
      </c>
      <c r="C6898" s="5">
        <f t="shared" si="85"/>
        <v>6893</v>
      </c>
      <c r="D6898" s="5" t="s">
        <v>176</v>
      </c>
    </row>
    <row r="6899" spans="1:4" x14ac:dyDescent="0.2">
      <c r="A6899">
        <v>6894</v>
      </c>
      <c r="B6899" s="14">
        <f>'EstRev 6-11'!K244</f>
        <v>0</v>
      </c>
      <c r="C6899" s="5">
        <f t="shared" si="85"/>
        <v>6894</v>
      </c>
      <c r="D6899" s="5" t="s">
        <v>176</v>
      </c>
    </row>
    <row r="6900" spans="1:4" x14ac:dyDescent="0.2">
      <c r="A6900">
        <v>6895</v>
      </c>
      <c r="B6900" s="14">
        <f>'EstRev 6-11'!K245</f>
        <v>0</v>
      </c>
      <c r="C6900" s="5">
        <f t="shared" si="85"/>
        <v>6895</v>
      </c>
      <c r="D6900" s="5" t="s">
        <v>176</v>
      </c>
    </row>
    <row r="6901" spans="1:4" x14ac:dyDescent="0.2">
      <c r="A6901">
        <v>6896</v>
      </c>
      <c r="B6901" s="14">
        <f>'EstRev 6-11'!K246</f>
        <v>0</v>
      </c>
      <c r="C6901" s="5">
        <f t="shared" si="85"/>
        <v>6896</v>
      </c>
      <c r="D6901" s="5" t="s">
        <v>176</v>
      </c>
    </row>
    <row r="6902" spans="1:4" x14ac:dyDescent="0.2">
      <c r="A6902">
        <v>6897</v>
      </c>
      <c r="B6902" s="14">
        <f>'EstRev 6-11'!K247</f>
        <v>0</v>
      </c>
      <c r="C6902" s="5">
        <f t="shared" si="85"/>
        <v>6897</v>
      </c>
      <c r="D6902" s="5" t="s">
        <v>176</v>
      </c>
    </row>
    <row r="6903" spans="1:4" x14ac:dyDescent="0.2">
      <c r="A6903">
        <v>6898</v>
      </c>
      <c r="B6903" s="14">
        <f>'EstRev 6-11'!K248</f>
        <v>0</v>
      </c>
      <c r="C6903" s="5">
        <f t="shared" si="85"/>
        <v>6898</v>
      </c>
      <c r="D6903" s="5" t="s">
        <v>176</v>
      </c>
    </row>
    <row r="6904" spans="1:4" x14ac:dyDescent="0.2">
      <c r="A6904">
        <v>6899</v>
      </c>
      <c r="B6904" s="14">
        <f>'EstRev 6-11'!K249</f>
        <v>0</v>
      </c>
      <c r="C6904" s="5">
        <f t="shared" si="85"/>
        <v>6899</v>
      </c>
      <c r="D6904" s="5" t="s">
        <v>176</v>
      </c>
    </row>
    <row r="6905" spans="1:4" x14ac:dyDescent="0.2">
      <c r="A6905">
        <v>6900</v>
      </c>
      <c r="B6905" s="14">
        <f>'EstRev 6-11'!K250</f>
        <v>0</v>
      </c>
      <c r="C6905" s="5">
        <f t="shared" si="85"/>
        <v>6900</v>
      </c>
      <c r="D6905" s="5" t="s">
        <v>176</v>
      </c>
    </row>
    <row r="6906" spans="1:4" x14ac:dyDescent="0.2">
      <c r="A6906">
        <v>6901</v>
      </c>
      <c r="B6906" s="14">
        <f>'EstRev 6-11'!K251</f>
        <v>0</v>
      </c>
      <c r="C6906" s="5">
        <f t="shared" si="85"/>
        <v>6901</v>
      </c>
      <c r="D6906" s="5" t="s">
        <v>176</v>
      </c>
    </row>
    <row r="6907" spans="1:4" x14ac:dyDescent="0.2">
      <c r="A6907">
        <v>6902</v>
      </c>
      <c r="B6907" s="14">
        <f>'EstRev 6-11'!K252</f>
        <v>0</v>
      </c>
      <c r="C6907" s="5">
        <f t="shared" si="85"/>
        <v>6902</v>
      </c>
      <c r="D6907" s="5" t="s">
        <v>176</v>
      </c>
    </row>
    <row r="6908" spans="1:4" x14ac:dyDescent="0.2">
      <c r="A6908">
        <v>6903</v>
      </c>
      <c r="B6908" s="14">
        <f>'EstRev 6-11'!K253</f>
        <v>0</v>
      </c>
      <c r="C6908" s="5">
        <f t="shared" si="85"/>
        <v>6903</v>
      </c>
      <c r="D6908" s="5" t="s">
        <v>176</v>
      </c>
    </row>
    <row r="6909" spans="1:4" x14ac:dyDescent="0.2">
      <c r="A6909">
        <v>6904</v>
      </c>
      <c r="B6909" s="14">
        <f>'EstRev 6-11'!K254</f>
        <v>0</v>
      </c>
      <c r="C6909" s="5">
        <f t="shared" si="85"/>
        <v>6904</v>
      </c>
      <c r="D6909" s="5" t="s">
        <v>176</v>
      </c>
    </row>
    <row r="6910" spans="1:4" x14ac:dyDescent="0.2">
      <c r="A6910">
        <v>6905</v>
      </c>
      <c r="B6910" s="14">
        <f>'EstRev 6-11'!J268</f>
        <v>0</v>
      </c>
      <c r="C6910" s="5">
        <f>A6910-B6910</f>
        <v>6905</v>
      </c>
      <c r="D6910" s="5" t="s">
        <v>379</v>
      </c>
    </row>
    <row r="6911" spans="1:4" x14ac:dyDescent="0.2">
      <c r="A6911">
        <v>6906</v>
      </c>
      <c r="B6911" s="15">
        <f>'EstRev 6-11'!H169</f>
        <v>0</v>
      </c>
      <c r="C6911" s="1578">
        <f>A6911-B6911</f>
        <v>6906</v>
      </c>
      <c r="D6911" s="5" t="s">
        <v>379</v>
      </c>
    </row>
    <row r="6912" spans="1:4" x14ac:dyDescent="0.2">
      <c r="A6912">
        <v>6907</v>
      </c>
      <c r="B6912" s="15">
        <f>'EstRev 6-11'!C198</f>
        <v>0</v>
      </c>
      <c r="C6912" s="1578">
        <f>A6912-B6912</f>
        <v>6907</v>
      </c>
      <c r="D6912" s="5" t="s">
        <v>379</v>
      </c>
    </row>
    <row r="6913" spans="1:5" x14ac:dyDescent="0.2">
      <c r="A6913" s="3">
        <v>6908</v>
      </c>
      <c r="B6913" s="15"/>
      <c r="C6913" s="1578"/>
    </row>
    <row r="6914" spans="1:5" x14ac:dyDescent="0.2">
      <c r="A6914" s="3">
        <v>6909</v>
      </c>
    </row>
    <row r="6915" spans="1:5" x14ac:dyDescent="0.2">
      <c r="A6915">
        <v>6910</v>
      </c>
      <c r="B6915" s="15">
        <f>'EstExp 12-20'!H451</f>
        <v>0</v>
      </c>
      <c r="C6915" s="1578">
        <f>A6915-B6915</f>
        <v>6910</v>
      </c>
      <c r="D6915" s="5" t="s">
        <v>379</v>
      </c>
    </row>
    <row r="6916" spans="1:5" x14ac:dyDescent="0.2">
      <c r="A6916">
        <v>6911</v>
      </c>
      <c r="B6916" s="15">
        <f>'EstExp 12-20'!K451</f>
        <v>0</v>
      </c>
      <c r="C6916" s="1578">
        <f t="shared" ref="C6916:C6979" si="86">A6916-B6916</f>
        <v>6911</v>
      </c>
      <c r="D6916" s="5" t="s">
        <v>379</v>
      </c>
      <c r="E6916" s="5" t="s">
        <v>378</v>
      </c>
    </row>
    <row r="6917" spans="1:5" x14ac:dyDescent="0.2">
      <c r="A6917">
        <v>6912</v>
      </c>
      <c r="B6917" s="15">
        <f>'BudgetSum 2-4'!C58</f>
        <v>0</v>
      </c>
      <c r="C6917" s="1578">
        <f t="shared" si="86"/>
        <v>6912</v>
      </c>
      <c r="D6917" s="5" t="s">
        <v>639</v>
      </c>
    </row>
    <row r="6918" spans="1:5" x14ac:dyDescent="0.2">
      <c r="A6918">
        <v>6913</v>
      </c>
      <c r="B6918" s="15">
        <f>'BudgetSum 2-4'!D58</f>
        <v>0</v>
      </c>
      <c r="C6918" s="1578">
        <f t="shared" si="86"/>
        <v>6913</v>
      </c>
      <c r="D6918" s="5" t="s">
        <v>639</v>
      </c>
    </row>
    <row r="6919" spans="1:5" x14ac:dyDescent="0.2">
      <c r="A6919">
        <v>6914</v>
      </c>
      <c r="B6919" s="15">
        <f>'BudgetSum 2-4'!H58</f>
        <v>0</v>
      </c>
      <c r="C6919" s="1578">
        <f t="shared" si="86"/>
        <v>6914</v>
      </c>
      <c r="D6919" s="5" t="s">
        <v>639</v>
      </c>
    </row>
    <row r="6920" spans="1:5" x14ac:dyDescent="0.2">
      <c r="A6920">
        <v>6915</v>
      </c>
      <c r="B6920" s="15">
        <f>'BudgetSum 2-4'!C59</f>
        <v>0</v>
      </c>
      <c r="C6920" s="1578">
        <f t="shared" si="86"/>
        <v>6915</v>
      </c>
      <c r="D6920" s="5" t="s">
        <v>639</v>
      </c>
    </row>
    <row r="6921" spans="1:5" x14ac:dyDescent="0.2">
      <c r="A6921">
        <v>6916</v>
      </c>
      <c r="B6921" s="15">
        <f>'BudgetSum 2-4'!D59</f>
        <v>0</v>
      </c>
      <c r="C6921" s="1578">
        <f t="shared" si="86"/>
        <v>6916</v>
      </c>
      <c r="D6921" s="5" t="s">
        <v>639</v>
      </c>
    </row>
    <row r="6922" spans="1:5" x14ac:dyDescent="0.2">
      <c r="A6922">
        <v>6917</v>
      </c>
      <c r="B6922" s="15">
        <f>'BudgetSum 2-4'!H59</f>
        <v>0</v>
      </c>
      <c r="C6922" s="1578">
        <f t="shared" si="86"/>
        <v>6917</v>
      </c>
      <c r="D6922" s="5" t="s">
        <v>639</v>
      </c>
    </row>
    <row r="6923" spans="1:5" x14ac:dyDescent="0.2">
      <c r="A6923">
        <v>6918</v>
      </c>
      <c r="B6923" s="15">
        <f>'BudgetSum 2-4'!C60</f>
        <v>0</v>
      </c>
      <c r="C6923" s="1578">
        <f t="shared" si="86"/>
        <v>6918</v>
      </c>
      <c r="D6923" s="5" t="s">
        <v>639</v>
      </c>
    </row>
    <row r="6924" spans="1:5" x14ac:dyDescent="0.2">
      <c r="A6924">
        <v>6919</v>
      </c>
      <c r="B6924" s="15">
        <f>'BudgetSum 2-4'!D60</f>
        <v>0</v>
      </c>
      <c r="C6924" s="1578">
        <f t="shared" si="86"/>
        <v>6919</v>
      </c>
      <c r="D6924" s="5" t="s">
        <v>639</v>
      </c>
    </row>
    <row r="6925" spans="1:5" x14ac:dyDescent="0.2">
      <c r="A6925">
        <v>6920</v>
      </c>
      <c r="B6925" s="15">
        <f>'BudgetSum 2-4'!H60</f>
        <v>0</v>
      </c>
      <c r="C6925" s="1578">
        <f t="shared" si="86"/>
        <v>6920</v>
      </c>
      <c r="D6925" s="5" t="s">
        <v>639</v>
      </c>
    </row>
    <row r="6926" spans="1:5" x14ac:dyDescent="0.2">
      <c r="A6926">
        <v>6921</v>
      </c>
      <c r="B6926" s="15">
        <f>'BudgetSum 2-4'!C62</f>
        <v>0</v>
      </c>
      <c r="C6926" s="1578">
        <f t="shared" si="86"/>
        <v>6921</v>
      </c>
      <c r="D6926" s="5" t="s">
        <v>639</v>
      </c>
    </row>
    <row r="6927" spans="1:5" x14ac:dyDescent="0.2">
      <c r="A6927">
        <v>6922</v>
      </c>
      <c r="B6927" s="15">
        <f>'BudgetSum 2-4'!D62</f>
        <v>0</v>
      </c>
      <c r="C6927" s="1578">
        <f t="shared" si="86"/>
        <v>6922</v>
      </c>
      <c r="D6927" s="5" t="s">
        <v>639</v>
      </c>
    </row>
    <row r="6928" spans="1:5" x14ac:dyDescent="0.2">
      <c r="A6928">
        <v>6923</v>
      </c>
      <c r="B6928" s="15">
        <f>'BudgetSum 2-4'!H62</f>
        <v>0</v>
      </c>
      <c r="C6928" s="1578">
        <f t="shared" si="86"/>
        <v>6923</v>
      </c>
      <c r="D6928" s="5" t="s">
        <v>639</v>
      </c>
    </row>
    <row r="6929" spans="1:4" x14ac:dyDescent="0.2">
      <c r="A6929">
        <v>6924</v>
      </c>
      <c r="B6929" s="15">
        <f>'BudgetSum 2-4'!C63</f>
        <v>0</v>
      </c>
      <c r="C6929" s="1578">
        <f t="shared" si="86"/>
        <v>6924</v>
      </c>
      <c r="D6929" s="5" t="s">
        <v>639</v>
      </c>
    </row>
    <row r="6930" spans="1:4" x14ac:dyDescent="0.2">
      <c r="A6930">
        <v>6925</v>
      </c>
      <c r="B6930" s="15">
        <f>'BudgetSum 2-4'!D63</f>
        <v>0</v>
      </c>
      <c r="C6930" s="1578">
        <f t="shared" si="86"/>
        <v>6925</v>
      </c>
      <c r="D6930" s="5" t="s">
        <v>639</v>
      </c>
    </row>
    <row r="6931" spans="1:4" x14ac:dyDescent="0.2">
      <c r="A6931">
        <v>6926</v>
      </c>
      <c r="B6931" s="15">
        <f>'BudgetSum 2-4'!H63</f>
        <v>0</v>
      </c>
      <c r="C6931" s="1578">
        <f t="shared" si="86"/>
        <v>6926</v>
      </c>
      <c r="D6931" s="5" t="s">
        <v>639</v>
      </c>
    </row>
    <row r="6932" spans="1:4" x14ac:dyDescent="0.2">
      <c r="A6932">
        <v>6927</v>
      </c>
      <c r="B6932" s="15">
        <f>'BudgetSum 2-4'!C64</f>
        <v>0</v>
      </c>
      <c r="C6932" s="1578">
        <f t="shared" si="86"/>
        <v>6927</v>
      </c>
      <c r="D6932" s="5" t="s">
        <v>639</v>
      </c>
    </row>
    <row r="6933" spans="1:4" x14ac:dyDescent="0.2">
      <c r="A6933">
        <v>6928</v>
      </c>
      <c r="B6933" s="15">
        <f>'BudgetSum 2-4'!D64</f>
        <v>0</v>
      </c>
      <c r="C6933" s="1578">
        <f t="shared" si="86"/>
        <v>6928</v>
      </c>
      <c r="D6933" s="5" t="s">
        <v>639</v>
      </c>
    </row>
    <row r="6934" spans="1:4" x14ac:dyDescent="0.2">
      <c r="A6934">
        <v>6929</v>
      </c>
      <c r="B6934" s="15">
        <f>'BudgetSum 2-4'!H64</f>
        <v>0</v>
      </c>
      <c r="C6934" s="1578">
        <f t="shared" si="86"/>
        <v>6929</v>
      </c>
      <c r="D6934" s="5" t="s">
        <v>639</v>
      </c>
    </row>
    <row r="6935" spans="1:4" x14ac:dyDescent="0.2">
      <c r="A6935">
        <v>6930</v>
      </c>
      <c r="B6935" s="15">
        <f>'BudgetSum 2-4'!C66</f>
        <v>0</v>
      </c>
      <c r="C6935" s="1578">
        <f t="shared" si="86"/>
        <v>6930</v>
      </c>
      <c r="D6935" s="5" t="s">
        <v>639</v>
      </c>
    </row>
    <row r="6936" spans="1:4" x14ac:dyDescent="0.2">
      <c r="A6936">
        <v>6931</v>
      </c>
      <c r="B6936" s="15">
        <f>'BudgetSum 2-4'!D66</f>
        <v>0</v>
      </c>
      <c r="C6936" s="1578">
        <f t="shared" si="86"/>
        <v>6931</v>
      </c>
      <c r="D6936" s="5" t="s">
        <v>639</v>
      </c>
    </row>
    <row r="6937" spans="1:4" x14ac:dyDescent="0.2">
      <c r="A6937">
        <v>6932</v>
      </c>
      <c r="B6937" s="15">
        <f>'BudgetSum 2-4'!C67</f>
        <v>0</v>
      </c>
      <c r="C6937" s="1578">
        <f t="shared" si="86"/>
        <v>6932</v>
      </c>
      <c r="D6937" s="5" t="s">
        <v>639</v>
      </c>
    </row>
    <row r="6938" spans="1:4" x14ac:dyDescent="0.2">
      <c r="A6938">
        <v>6933</v>
      </c>
      <c r="B6938" s="15">
        <f>'BudgetSum 2-4'!D67</f>
        <v>0</v>
      </c>
      <c r="C6938" s="1578">
        <f t="shared" si="86"/>
        <v>6933</v>
      </c>
      <c r="D6938" s="5" t="s">
        <v>639</v>
      </c>
    </row>
    <row r="6939" spans="1:4" x14ac:dyDescent="0.2">
      <c r="A6939">
        <v>6934</v>
      </c>
      <c r="B6939" s="15">
        <f>'BudgetSum 2-4'!C68</f>
        <v>0</v>
      </c>
      <c r="C6939" s="1578">
        <f t="shared" si="86"/>
        <v>6934</v>
      </c>
      <c r="D6939" s="5" t="s">
        <v>639</v>
      </c>
    </row>
    <row r="6940" spans="1:4" x14ac:dyDescent="0.2">
      <c r="A6940">
        <v>6935</v>
      </c>
      <c r="B6940" s="15">
        <f>'BudgetSum 2-4'!D68</f>
        <v>0</v>
      </c>
      <c r="C6940" s="1578">
        <f t="shared" si="86"/>
        <v>6935</v>
      </c>
      <c r="D6940" s="5" t="s">
        <v>639</v>
      </c>
    </row>
    <row r="6941" spans="1:4" x14ac:dyDescent="0.2">
      <c r="A6941">
        <v>6936</v>
      </c>
      <c r="B6941" s="15">
        <f>'BudgetSum 2-4'!C70</f>
        <v>0</v>
      </c>
      <c r="C6941" s="1578">
        <f t="shared" si="86"/>
        <v>6936</v>
      </c>
      <c r="D6941" s="5" t="s">
        <v>639</v>
      </c>
    </row>
    <row r="6942" spans="1:4" x14ac:dyDescent="0.2">
      <c r="A6942">
        <v>6937</v>
      </c>
      <c r="B6942" s="15">
        <f>'BudgetSum 2-4'!D70</f>
        <v>0</v>
      </c>
      <c r="C6942" s="1578">
        <f t="shared" si="86"/>
        <v>6937</v>
      </c>
      <c r="D6942" s="5" t="s">
        <v>639</v>
      </c>
    </row>
    <row r="6943" spans="1:4" x14ac:dyDescent="0.2">
      <c r="A6943">
        <v>6938</v>
      </c>
      <c r="B6943" s="15">
        <f>'BudgetSum 2-4'!C71</f>
        <v>0</v>
      </c>
      <c r="C6943" s="1578">
        <f t="shared" si="86"/>
        <v>6938</v>
      </c>
      <c r="D6943" s="5" t="s">
        <v>639</v>
      </c>
    </row>
    <row r="6944" spans="1:4" x14ac:dyDescent="0.2">
      <c r="A6944">
        <v>6939</v>
      </c>
      <c r="B6944" s="15">
        <f>'BudgetSum 2-4'!D71</f>
        <v>0</v>
      </c>
      <c r="C6944" s="1578">
        <f t="shared" si="86"/>
        <v>6939</v>
      </c>
      <c r="D6944" s="5" t="s">
        <v>639</v>
      </c>
    </row>
    <row r="6945" spans="1:4" x14ac:dyDescent="0.2">
      <c r="A6945">
        <v>6940</v>
      </c>
      <c r="B6945" s="15">
        <f>'BudgetSum 2-4'!C72</f>
        <v>0</v>
      </c>
      <c r="C6945" s="1578">
        <f t="shared" si="86"/>
        <v>6940</v>
      </c>
      <c r="D6945" s="5" t="s">
        <v>639</v>
      </c>
    </row>
    <row r="6946" spans="1:4" x14ac:dyDescent="0.2">
      <c r="A6946">
        <v>6941</v>
      </c>
      <c r="B6946" s="15">
        <f>'BudgetSum 2-4'!D72</f>
        <v>0</v>
      </c>
      <c r="C6946" s="1578">
        <f t="shared" si="86"/>
        <v>6941</v>
      </c>
      <c r="D6946" s="5" t="s">
        <v>639</v>
      </c>
    </row>
    <row r="6947" spans="1:4" x14ac:dyDescent="0.2">
      <c r="A6947">
        <v>6942</v>
      </c>
      <c r="B6947" s="15">
        <f>'BudgetSum 2-4'!C74</f>
        <v>0</v>
      </c>
      <c r="C6947" s="1578">
        <f t="shared" si="86"/>
        <v>6942</v>
      </c>
      <c r="D6947" s="5" t="s">
        <v>639</v>
      </c>
    </row>
    <row r="6948" spans="1:4" x14ac:dyDescent="0.2">
      <c r="A6948">
        <v>6943</v>
      </c>
      <c r="B6948" s="15">
        <f>'BudgetSum 2-4'!D74</f>
        <v>0</v>
      </c>
      <c r="C6948" s="1578">
        <f t="shared" si="86"/>
        <v>6943</v>
      </c>
      <c r="D6948" s="5" t="s">
        <v>639</v>
      </c>
    </row>
    <row r="6949" spans="1:4" x14ac:dyDescent="0.2">
      <c r="A6949">
        <v>6944</v>
      </c>
      <c r="B6949" s="15">
        <f>'BudgetSum 2-4'!C75</f>
        <v>0</v>
      </c>
      <c r="C6949" s="1578">
        <f t="shared" si="86"/>
        <v>6944</v>
      </c>
      <c r="D6949" s="5" t="s">
        <v>639</v>
      </c>
    </row>
    <row r="6950" spans="1:4" x14ac:dyDescent="0.2">
      <c r="A6950">
        <v>6945</v>
      </c>
      <c r="B6950" s="15">
        <f>'BudgetSum 2-4'!D75</f>
        <v>0</v>
      </c>
      <c r="C6950" s="1578">
        <f t="shared" si="86"/>
        <v>6945</v>
      </c>
      <c r="D6950" s="5" t="s">
        <v>639</v>
      </c>
    </row>
    <row r="6951" spans="1:4" x14ac:dyDescent="0.2">
      <c r="A6951">
        <v>6946</v>
      </c>
      <c r="B6951" s="15">
        <f>'BudgetSum 2-4'!C76</f>
        <v>0</v>
      </c>
      <c r="C6951" s="1578">
        <f t="shared" si="86"/>
        <v>6946</v>
      </c>
      <c r="D6951" s="5" t="s">
        <v>639</v>
      </c>
    </row>
    <row r="6952" spans="1:4" x14ac:dyDescent="0.2">
      <c r="A6952">
        <v>6947</v>
      </c>
      <c r="B6952" s="15">
        <f>'BudgetSum 2-4'!D76</f>
        <v>0</v>
      </c>
      <c r="C6952" s="1578">
        <f t="shared" si="86"/>
        <v>6947</v>
      </c>
      <c r="D6952" s="5" t="s">
        <v>639</v>
      </c>
    </row>
    <row r="6953" spans="1:4" x14ac:dyDescent="0.2">
      <c r="A6953">
        <v>6948</v>
      </c>
      <c r="B6953" s="15">
        <f>'BudgetSum 2-4'!C27</f>
        <v>0</v>
      </c>
      <c r="C6953" s="1578">
        <f t="shared" si="86"/>
        <v>6948</v>
      </c>
      <c r="D6953" s="5" t="s">
        <v>639</v>
      </c>
    </row>
    <row r="6954" spans="1:4" x14ac:dyDescent="0.2">
      <c r="A6954">
        <v>6949</v>
      </c>
      <c r="B6954" s="15">
        <f>'BudgetSum 2-4'!D27</f>
        <v>68000</v>
      </c>
      <c r="C6954" s="1578">
        <f t="shared" si="86"/>
        <v>-61051</v>
      </c>
      <c r="D6954" s="5" t="s">
        <v>639</v>
      </c>
    </row>
    <row r="6955" spans="1:4" x14ac:dyDescent="0.2">
      <c r="A6955">
        <v>6950</v>
      </c>
      <c r="B6955" s="15">
        <f>'BudgetSum 2-4'!E27</f>
        <v>0</v>
      </c>
      <c r="C6955" s="1578">
        <f t="shared" si="86"/>
        <v>6950</v>
      </c>
      <c r="D6955" s="5" t="s">
        <v>639</v>
      </c>
    </row>
    <row r="6956" spans="1:4" x14ac:dyDescent="0.2">
      <c r="A6956">
        <v>6951</v>
      </c>
      <c r="B6956" s="15">
        <f>'BudgetSum 2-4'!F27</f>
        <v>25000</v>
      </c>
      <c r="C6956" s="1578">
        <f t="shared" si="86"/>
        <v>-18049</v>
      </c>
      <c r="D6956" s="5" t="s">
        <v>639</v>
      </c>
    </row>
    <row r="6957" spans="1:4" x14ac:dyDescent="0.2">
      <c r="A6957">
        <v>6952</v>
      </c>
      <c r="B6957" s="15">
        <f>'BudgetSum 2-4'!G27</f>
        <v>0</v>
      </c>
      <c r="C6957" s="1578">
        <f t="shared" si="86"/>
        <v>6952</v>
      </c>
      <c r="D6957" s="5" t="s">
        <v>639</v>
      </c>
    </row>
    <row r="6958" spans="1:4" x14ac:dyDescent="0.2">
      <c r="A6958">
        <v>6953</v>
      </c>
      <c r="B6958" s="15">
        <f>'BudgetSum 2-4'!H27</f>
        <v>0</v>
      </c>
      <c r="C6958" s="1578">
        <f t="shared" si="86"/>
        <v>6953</v>
      </c>
      <c r="D6958" s="5" t="s">
        <v>639</v>
      </c>
    </row>
    <row r="6959" spans="1:4" x14ac:dyDescent="0.2">
      <c r="A6959">
        <v>6954</v>
      </c>
      <c r="B6959" s="15">
        <f>'BudgetSum 2-4'!J27</f>
        <v>0</v>
      </c>
      <c r="C6959" s="1578">
        <f t="shared" si="86"/>
        <v>6954</v>
      </c>
      <c r="D6959" s="5" t="s">
        <v>639</v>
      </c>
    </row>
    <row r="6960" spans="1:4" x14ac:dyDescent="0.2">
      <c r="A6960">
        <v>6955</v>
      </c>
      <c r="B6960" s="15">
        <f>'BudgetSum 2-4'!K27</f>
        <v>0</v>
      </c>
      <c r="C6960" s="1578">
        <f t="shared" si="86"/>
        <v>6955</v>
      </c>
      <c r="D6960" s="5" t="s">
        <v>639</v>
      </c>
    </row>
    <row r="6961" spans="1:4" x14ac:dyDescent="0.2">
      <c r="A6961">
        <v>6956</v>
      </c>
      <c r="B6961" s="15">
        <f>'EstRev 6-11'!C255</f>
        <v>0</v>
      </c>
      <c r="C6961" s="1578">
        <f t="shared" si="86"/>
        <v>6956</v>
      </c>
      <c r="D6961" s="5" t="s">
        <v>647</v>
      </c>
    </row>
    <row r="6962" spans="1:4" x14ac:dyDescent="0.2">
      <c r="A6962" s="3">
        <v>6957</v>
      </c>
      <c r="B6962" s="15"/>
      <c r="C6962" s="1578"/>
      <c r="D6962" s="5" t="s">
        <v>647</v>
      </c>
    </row>
    <row r="6963" spans="1:4" x14ac:dyDescent="0.2">
      <c r="A6963" s="3">
        <v>6958</v>
      </c>
      <c r="B6963" s="15"/>
      <c r="C6963" s="1578"/>
      <c r="D6963" s="5" t="s">
        <v>647</v>
      </c>
    </row>
    <row r="6964" spans="1:4" x14ac:dyDescent="0.2">
      <c r="A6964" s="3">
        <v>6959</v>
      </c>
      <c r="B6964" s="15"/>
      <c r="C6964" s="1578"/>
      <c r="D6964" s="5" t="s">
        <v>647</v>
      </c>
    </row>
    <row r="6965" spans="1:4" x14ac:dyDescent="0.2">
      <c r="A6965" s="3">
        <v>6960</v>
      </c>
      <c r="B6965" s="15"/>
      <c r="C6965" s="1578"/>
      <c r="D6965" s="5" t="s">
        <v>647</v>
      </c>
    </row>
    <row r="6966" spans="1:4" x14ac:dyDescent="0.2">
      <c r="A6966" s="3">
        <v>6961</v>
      </c>
      <c r="B6966" s="15"/>
      <c r="C6966" s="1578"/>
      <c r="D6966" s="5" t="s">
        <v>647</v>
      </c>
    </row>
    <row r="6967" spans="1:4" x14ac:dyDescent="0.2">
      <c r="A6967" s="3">
        <v>6962</v>
      </c>
      <c r="B6967" s="15"/>
      <c r="C6967" s="1578"/>
      <c r="D6967" s="5" t="s">
        <v>647</v>
      </c>
    </row>
    <row r="6968" spans="1:4" x14ac:dyDescent="0.2">
      <c r="A6968" s="3">
        <v>6963</v>
      </c>
      <c r="B6968" s="15"/>
      <c r="C6968" s="1578"/>
      <c r="D6968" s="5" t="s">
        <v>647</v>
      </c>
    </row>
    <row r="6969" spans="1:4" x14ac:dyDescent="0.2">
      <c r="A6969">
        <v>6964</v>
      </c>
      <c r="B6969" s="15">
        <f>'EstRev 6-11'!E268</f>
        <v>0</v>
      </c>
      <c r="C6969" s="1578">
        <f t="shared" si="86"/>
        <v>6964</v>
      </c>
      <c r="D6969" s="5" t="s">
        <v>647</v>
      </c>
    </row>
    <row r="6970" spans="1:4" x14ac:dyDescent="0.2">
      <c r="A6970">
        <v>6965</v>
      </c>
      <c r="B6970" s="15">
        <f>'CashSum 5'!C6</f>
        <v>0</v>
      </c>
      <c r="C6970" s="1578">
        <f t="shared" si="86"/>
        <v>6965</v>
      </c>
      <c r="D6970" s="5" t="s">
        <v>647</v>
      </c>
    </row>
    <row r="6971" spans="1:4" x14ac:dyDescent="0.2">
      <c r="A6971">
        <v>6966</v>
      </c>
      <c r="B6971" s="15">
        <f>'CashSum 5'!C9</f>
        <v>0</v>
      </c>
      <c r="C6971" s="1578">
        <f t="shared" si="86"/>
        <v>6966</v>
      </c>
      <c r="D6971" s="5" t="s">
        <v>647</v>
      </c>
    </row>
    <row r="6972" spans="1:4" x14ac:dyDescent="0.2">
      <c r="A6972">
        <v>6967</v>
      </c>
      <c r="B6972" s="15">
        <f>'CashSum 5'!D9</f>
        <v>0</v>
      </c>
      <c r="C6972" s="1578">
        <f t="shared" si="86"/>
        <v>6967</v>
      </c>
      <c r="D6972" s="5" t="s">
        <v>647</v>
      </c>
    </row>
    <row r="6973" spans="1:4" x14ac:dyDescent="0.2">
      <c r="A6973">
        <v>6968</v>
      </c>
      <c r="B6973" s="15">
        <f>'CashSum 5'!E6</f>
        <v>0</v>
      </c>
      <c r="C6973" s="1578">
        <f t="shared" si="86"/>
        <v>6968</v>
      </c>
      <c r="D6973" s="5" t="s">
        <v>647</v>
      </c>
    </row>
    <row r="6974" spans="1:4" x14ac:dyDescent="0.2">
      <c r="A6974">
        <v>6969</v>
      </c>
      <c r="B6974" s="15">
        <f>'CashSum 5'!E17</f>
        <v>0</v>
      </c>
      <c r="C6974" s="1578">
        <f t="shared" si="86"/>
        <v>6969</v>
      </c>
      <c r="D6974" s="5" t="s">
        <v>647</v>
      </c>
    </row>
    <row r="6975" spans="1:4" x14ac:dyDescent="0.2">
      <c r="A6975">
        <v>6970</v>
      </c>
      <c r="B6975" s="15">
        <f>'CashSum 5'!G6</f>
        <v>0</v>
      </c>
      <c r="C6975" s="1578">
        <f t="shared" si="86"/>
        <v>6970</v>
      </c>
      <c r="D6975" s="5" t="s">
        <v>647</v>
      </c>
    </row>
    <row r="6976" spans="1:4" x14ac:dyDescent="0.2">
      <c r="A6976">
        <v>6971</v>
      </c>
      <c r="B6976" s="15">
        <f>'CashSum 5'!H6</f>
        <v>0</v>
      </c>
      <c r="C6976" s="1578">
        <f t="shared" si="86"/>
        <v>6971</v>
      </c>
      <c r="D6976" s="5" t="s">
        <v>647</v>
      </c>
    </row>
    <row r="6977" spans="1:4" x14ac:dyDescent="0.2">
      <c r="A6977">
        <v>6972</v>
      </c>
      <c r="B6977" s="15">
        <f>'CashSum 5'!H9</f>
        <v>0</v>
      </c>
      <c r="C6977" s="1578">
        <f t="shared" si="86"/>
        <v>6972</v>
      </c>
      <c r="D6977" s="5" t="s">
        <v>647</v>
      </c>
    </row>
    <row r="6978" spans="1:4" x14ac:dyDescent="0.2">
      <c r="A6978">
        <v>6973</v>
      </c>
      <c r="B6978" s="15">
        <f>'CashSum 5'!K6</f>
        <v>0</v>
      </c>
      <c r="C6978" s="1578">
        <f t="shared" si="86"/>
        <v>6973</v>
      </c>
      <c r="D6978" s="5" t="s">
        <v>647</v>
      </c>
    </row>
    <row r="6979" spans="1:4" x14ac:dyDescent="0.2">
      <c r="A6979">
        <v>6974</v>
      </c>
      <c r="B6979" s="15">
        <f>'CashSum 5'!K8</f>
        <v>0</v>
      </c>
      <c r="C6979" s="1578">
        <f t="shared" si="86"/>
        <v>6974</v>
      </c>
      <c r="D6979" s="5" t="s">
        <v>647</v>
      </c>
    </row>
    <row r="6980" spans="1:4" x14ac:dyDescent="0.2">
      <c r="A6980">
        <v>6975</v>
      </c>
      <c r="B6980" s="15">
        <f>'CashSum 5'!K9</f>
        <v>0</v>
      </c>
      <c r="C6980" s="1578">
        <f t="shared" ref="C6980:C7043" si="87">A6980-B6980</f>
        <v>6975</v>
      </c>
      <c r="D6980" s="5" t="s">
        <v>647</v>
      </c>
    </row>
    <row r="6981" spans="1:4" x14ac:dyDescent="0.2">
      <c r="A6981">
        <v>6976</v>
      </c>
      <c r="B6981" s="15">
        <f>'CashSum 5'!K18</f>
        <v>0</v>
      </c>
      <c r="C6981" s="1578">
        <f t="shared" si="87"/>
        <v>6976</v>
      </c>
      <c r="D6981" s="5" t="s">
        <v>647</v>
      </c>
    </row>
    <row r="6982" spans="1:4" x14ac:dyDescent="0.2">
      <c r="A6982">
        <v>6977</v>
      </c>
      <c r="B6982" s="15">
        <f>'EstExp 12-20'!E6</f>
        <v>0</v>
      </c>
      <c r="C6982" s="1578">
        <f t="shared" si="87"/>
        <v>6977</v>
      </c>
      <c r="D6982" s="5" t="s">
        <v>650</v>
      </c>
    </row>
    <row r="6983" spans="1:4" x14ac:dyDescent="0.2">
      <c r="A6983">
        <v>6978</v>
      </c>
      <c r="B6983" s="15">
        <f>'EstExp 12-20'!K6</f>
        <v>0</v>
      </c>
      <c r="C6983" s="1578">
        <f t="shared" si="87"/>
        <v>6978</v>
      </c>
      <c r="D6983" s="5" t="s">
        <v>660</v>
      </c>
    </row>
    <row r="6984" spans="1:4" x14ac:dyDescent="0.2">
      <c r="A6984">
        <v>6979</v>
      </c>
      <c r="B6984" s="15">
        <f>'EstRev 6-11'!C256</f>
        <v>0</v>
      </c>
      <c r="C6984" s="1578">
        <f t="shared" si="87"/>
        <v>6979</v>
      </c>
      <c r="D6984" s="5" t="s">
        <v>663</v>
      </c>
    </row>
    <row r="6985" spans="1:4" x14ac:dyDescent="0.2">
      <c r="A6985">
        <v>6980</v>
      </c>
      <c r="B6985" s="15">
        <f>'EstRev 6-11'!D256</f>
        <v>0</v>
      </c>
      <c r="C6985" s="1578">
        <f t="shared" si="87"/>
        <v>6980</v>
      </c>
      <c r="D6985" s="5" t="s">
        <v>664</v>
      </c>
    </row>
    <row r="6986" spans="1:4" x14ac:dyDescent="0.2">
      <c r="A6986" s="3">
        <v>6981</v>
      </c>
      <c r="B6986" s="15"/>
      <c r="C6986" s="1578"/>
      <c r="D6986" s="5" t="s">
        <v>665</v>
      </c>
    </row>
    <row r="6987" spans="1:4" x14ac:dyDescent="0.2">
      <c r="A6987">
        <v>6982</v>
      </c>
      <c r="B6987" s="15">
        <f>'EstRev 6-11'!F256</f>
        <v>0</v>
      </c>
      <c r="C6987" s="1578">
        <f t="shared" si="87"/>
        <v>6982</v>
      </c>
      <c r="D6987" s="5" t="s">
        <v>666</v>
      </c>
    </row>
    <row r="6988" spans="1:4" x14ac:dyDescent="0.2">
      <c r="A6988">
        <v>6983</v>
      </c>
      <c r="B6988" s="15">
        <f>'EstRev 6-11'!G256</f>
        <v>0</v>
      </c>
      <c r="C6988" s="1578">
        <f t="shared" si="87"/>
        <v>6983</v>
      </c>
      <c r="D6988" s="5" t="s">
        <v>667</v>
      </c>
    </row>
    <row r="6989" spans="1:4" x14ac:dyDescent="0.2">
      <c r="A6989" s="3">
        <v>6984</v>
      </c>
      <c r="B6989" s="15"/>
      <c r="C6989" s="1578"/>
      <c r="D6989" s="5" t="s">
        <v>668</v>
      </c>
    </row>
    <row r="6990" spans="1:4" x14ac:dyDescent="0.2">
      <c r="A6990" s="3">
        <v>6985</v>
      </c>
      <c r="B6990" s="15"/>
      <c r="C6990" s="1578"/>
      <c r="D6990" s="5" t="s">
        <v>669</v>
      </c>
    </row>
    <row r="6991" spans="1:4" x14ac:dyDescent="0.2">
      <c r="A6991" s="3">
        <v>6986</v>
      </c>
      <c r="B6991" s="15"/>
      <c r="C6991" s="1578"/>
      <c r="D6991" s="5" t="s">
        <v>670</v>
      </c>
    </row>
    <row r="6992" spans="1:4" x14ac:dyDescent="0.2">
      <c r="A6992">
        <v>6987</v>
      </c>
      <c r="B6992" s="15">
        <f>'EstExp 12-20'!E137</f>
        <v>0</v>
      </c>
      <c r="C6992" s="1578">
        <f t="shared" si="87"/>
        <v>6987</v>
      </c>
    </row>
    <row r="6993" spans="1:4" x14ac:dyDescent="0.2">
      <c r="A6993">
        <v>6988</v>
      </c>
      <c r="B6993" s="15">
        <f>'EstExp 12-20'!H137</f>
        <v>0</v>
      </c>
      <c r="C6993" s="1578">
        <f t="shared" si="87"/>
        <v>6988</v>
      </c>
    </row>
    <row r="6994" spans="1:4" x14ac:dyDescent="0.2">
      <c r="A6994">
        <v>6989</v>
      </c>
      <c r="B6994" s="15">
        <f>'EstExp 12-20'!K137</f>
        <v>0</v>
      </c>
      <c r="C6994" s="1578">
        <f t="shared" si="87"/>
        <v>6989</v>
      </c>
    </row>
    <row r="6995" spans="1:4" x14ac:dyDescent="0.2">
      <c r="A6995">
        <v>6990</v>
      </c>
      <c r="B6995" s="14">
        <f>'EstExp 12-20'!H161</f>
        <v>0</v>
      </c>
      <c r="C6995" s="1578">
        <f t="shared" si="87"/>
        <v>6990</v>
      </c>
      <c r="D6995" s="5" t="s">
        <v>710</v>
      </c>
    </row>
    <row r="6996" spans="1:4" x14ac:dyDescent="0.2">
      <c r="A6996">
        <v>6991</v>
      </c>
      <c r="B6996" s="14">
        <f>'EstExp 12-20'!K161</f>
        <v>0</v>
      </c>
      <c r="C6996" s="1578">
        <f t="shared" si="87"/>
        <v>6991</v>
      </c>
      <c r="D6996" s="5" t="s">
        <v>710</v>
      </c>
    </row>
    <row r="6997" spans="1:4" x14ac:dyDescent="0.2">
      <c r="A6997">
        <v>6992</v>
      </c>
      <c r="B6997" s="14">
        <f>'EstExp 12-20'!H162</f>
        <v>0</v>
      </c>
      <c r="C6997" s="1578">
        <f t="shared" si="87"/>
        <v>6992</v>
      </c>
      <c r="D6997" s="5" t="s">
        <v>710</v>
      </c>
    </row>
    <row r="6998" spans="1:4" x14ac:dyDescent="0.2">
      <c r="A6998">
        <v>6993</v>
      </c>
      <c r="B6998" s="14">
        <f>'EstExp 12-20'!K162</f>
        <v>0</v>
      </c>
      <c r="C6998" s="1578">
        <f t="shared" si="87"/>
        <v>6993</v>
      </c>
      <c r="D6998" s="5" t="s">
        <v>710</v>
      </c>
    </row>
    <row r="6999" spans="1:4" x14ac:dyDescent="0.2">
      <c r="A6999" s="3">
        <v>6994</v>
      </c>
      <c r="C6999" s="1578"/>
    </row>
    <row r="7000" spans="1:4" x14ac:dyDescent="0.2">
      <c r="A7000" s="3">
        <v>6995</v>
      </c>
      <c r="C7000" s="1578"/>
    </row>
    <row r="7001" spans="1:4" x14ac:dyDescent="0.2">
      <c r="A7001">
        <v>6996</v>
      </c>
      <c r="B7001" s="14">
        <f>'EstExp 12-20'!H163</f>
        <v>0</v>
      </c>
      <c r="C7001" s="1578">
        <f t="shared" si="87"/>
        <v>6996</v>
      </c>
      <c r="D7001" s="5" t="s">
        <v>710</v>
      </c>
    </row>
    <row r="7002" spans="1:4" x14ac:dyDescent="0.2">
      <c r="A7002">
        <v>6997</v>
      </c>
      <c r="B7002" s="14">
        <f>'EstExp 12-20'!K163</f>
        <v>0</v>
      </c>
      <c r="C7002" s="1578">
        <f t="shared" si="87"/>
        <v>6997</v>
      </c>
      <c r="D7002" s="5" t="s">
        <v>710</v>
      </c>
    </row>
    <row r="7003" spans="1:4" x14ac:dyDescent="0.2">
      <c r="A7003">
        <v>6998</v>
      </c>
      <c r="B7003" s="14">
        <f>'EstExp 12-20'!H164</f>
        <v>0</v>
      </c>
      <c r="C7003" s="1578">
        <f t="shared" si="87"/>
        <v>6998</v>
      </c>
      <c r="D7003" s="5" t="s">
        <v>710</v>
      </c>
    </row>
    <row r="7004" spans="1:4" x14ac:dyDescent="0.2">
      <c r="A7004">
        <v>6999</v>
      </c>
      <c r="B7004" s="14">
        <f>'EstExp 12-20'!K164</f>
        <v>0</v>
      </c>
      <c r="C7004" s="1578">
        <f t="shared" si="87"/>
        <v>6999</v>
      </c>
      <c r="D7004" s="5" t="s">
        <v>710</v>
      </c>
    </row>
    <row r="7005" spans="1:4" x14ac:dyDescent="0.2">
      <c r="A7005">
        <v>7000</v>
      </c>
      <c r="B7005" s="14">
        <f>'EstExp 12-20'!D286</f>
        <v>0</v>
      </c>
      <c r="C7005" s="1578">
        <f t="shared" si="87"/>
        <v>7000</v>
      </c>
      <c r="D7005" s="5" t="s">
        <v>710</v>
      </c>
    </row>
    <row r="7006" spans="1:4" x14ac:dyDescent="0.2">
      <c r="A7006">
        <v>7001</v>
      </c>
      <c r="B7006" s="14">
        <f>'EstExp 12-20'!K286</f>
        <v>0</v>
      </c>
      <c r="C7006" s="1578">
        <f t="shared" si="87"/>
        <v>7001</v>
      </c>
      <c r="D7006" s="5" t="s">
        <v>710</v>
      </c>
    </row>
    <row r="7007" spans="1:4" x14ac:dyDescent="0.2">
      <c r="A7007">
        <v>7002</v>
      </c>
      <c r="B7007" s="14">
        <f>'EstExp 12-20'!E310</f>
        <v>0</v>
      </c>
      <c r="C7007" s="1578">
        <f t="shared" si="87"/>
        <v>7002</v>
      </c>
      <c r="D7007" s="5" t="s">
        <v>710</v>
      </c>
    </row>
    <row r="7008" spans="1:4" x14ac:dyDescent="0.2">
      <c r="A7008">
        <v>7003</v>
      </c>
      <c r="B7008" s="14">
        <f>'EstExp 12-20'!H310</f>
        <v>0</v>
      </c>
      <c r="C7008" s="1578">
        <f t="shared" si="87"/>
        <v>7003</v>
      </c>
      <c r="D7008" s="5" t="s">
        <v>710</v>
      </c>
    </row>
    <row r="7009" spans="1:4" x14ac:dyDescent="0.2">
      <c r="A7009">
        <v>7004</v>
      </c>
      <c r="B7009" s="14">
        <f>'EstExp 12-20'!K310</f>
        <v>0</v>
      </c>
      <c r="C7009" s="1578">
        <f t="shared" si="87"/>
        <v>7004</v>
      </c>
      <c r="D7009" s="5" t="s">
        <v>710</v>
      </c>
    </row>
    <row r="7010" spans="1:4" x14ac:dyDescent="0.2">
      <c r="A7010">
        <v>7005</v>
      </c>
      <c r="B7010" s="15">
        <f>'EstExp 12-20'!H397</f>
        <v>1051</v>
      </c>
      <c r="C7010" s="1578">
        <f t="shared" si="87"/>
        <v>5954</v>
      </c>
      <c r="D7010" s="5" t="s">
        <v>710</v>
      </c>
    </row>
    <row r="7011" spans="1:4" x14ac:dyDescent="0.2">
      <c r="A7011">
        <v>7006</v>
      </c>
      <c r="B7011" s="15">
        <f>'EstExp 12-20'!K397</f>
        <v>1051</v>
      </c>
      <c r="C7011" s="1578">
        <f t="shared" si="87"/>
        <v>5955</v>
      </c>
      <c r="D7011" s="5" t="s">
        <v>710</v>
      </c>
    </row>
    <row r="7012" spans="1:4" x14ac:dyDescent="0.2">
      <c r="A7012">
        <v>7007</v>
      </c>
      <c r="B7012" s="15">
        <f>'EstExp 12-20'!H398</f>
        <v>0</v>
      </c>
      <c r="C7012" s="1578">
        <f t="shared" si="87"/>
        <v>7007</v>
      </c>
      <c r="D7012" s="5" t="s">
        <v>710</v>
      </c>
    </row>
    <row r="7013" spans="1:4" x14ac:dyDescent="0.2">
      <c r="A7013">
        <v>7008</v>
      </c>
      <c r="B7013" s="15">
        <f>'EstExp 12-20'!K398</f>
        <v>0</v>
      </c>
      <c r="C7013" s="1578">
        <f t="shared" si="87"/>
        <v>7008</v>
      </c>
      <c r="D7013" s="5" t="s">
        <v>710</v>
      </c>
    </row>
    <row r="7014" spans="1:4" x14ac:dyDescent="0.2">
      <c r="A7014">
        <v>7009</v>
      </c>
      <c r="B7014" s="15">
        <f>'EstExp 12-20'!H403</f>
        <v>1051</v>
      </c>
      <c r="C7014" s="1578">
        <f t="shared" si="87"/>
        <v>5958</v>
      </c>
      <c r="D7014" s="5" t="s">
        <v>710</v>
      </c>
    </row>
    <row r="7015" spans="1:4" x14ac:dyDescent="0.2">
      <c r="A7015">
        <v>7010</v>
      </c>
      <c r="B7015" s="15">
        <f>'EstExp 12-20'!K403</f>
        <v>1051</v>
      </c>
      <c r="C7015" s="1578">
        <f t="shared" si="87"/>
        <v>5959</v>
      </c>
      <c r="D7015" s="5" t="s">
        <v>710</v>
      </c>
    </row>
    <row r="7016" spans="1:4" x14ac:dyDescent="0.2">
      <c r="A7016">
        <v>7011</v>
      </c>
      <c r="B7016" s="14">
        <f>'EstExp 12-20'!H441</f>
        <v>0</v>
      </c>
      <c r="C7016" s="1578">
        <f t="shared" si="87"/>
        <v>7011</v>
      </c>
      <c r="D7016" s="5" t="s">
        <v>710</v>
      </c>
    </row>
    <row r="7017" spans="1:4" x14ac:dyDescent="0.2">
      <c r="A7017">
        <v>7012</v>
      </c>
      <c r="B7017" s="14">
        <f>'EstExp 12-20'!K441</f>
        <v>0</v>
      </c>
      <c r="C7017" s="1578">
        <f t="shared" si="87"/>
        <v>7012</v>
      </c>
      <c r="D7017" s="5" t="s">
        <v>710</v>
      </c>
    </row>
    <row r="7018" spans="1:4" x14ac:dyDescent="0.2">
      <c r="A7018">
        <v>7013</v>
      </c>
      <c r="B7018" s="14">
        <f>'EstExp 12-20'!H442</f>
        <v>0</v>
      </c>
      <c r="C7018" s="1578">
        <f t="shared" si="87"/>
        <v>7013</v>
      </c>
      <c r="D7018" s="5" t="s">
        <v>710</v>
      </c>
    </row>
    <row r="7019" spans="1:4" x14ac:dyDescent="0.2">
      <c r="A7019">
        <v>7014</v>
      </c>
      <c r="B7019" s="14">
        <f>'EstExp 12-20'!K442</f>
        <v>0</v>
      </c>
      <c r="C7019" s="1578">
        <f t="shared" si="87"/>
        <v>7014</v>
      </c>
      <c r="D7019" s="5" t="s">
        <v>710</v>
      </c>
    </row>
    <row r="7020" spans="1:4" x14ac:dyDescent="0.2">
      <c r="A7020">
        <v>7015</v>
      </c>
      <c r="B7020" s="14">
        <f>'BudgetSum 2-4'!J16</f>
        <v>1051</v>
      </c>
      <c r="C7020" s="1578">
        <f t="shared" si="87"/>
        <v>5964</v>
      </c>
      <c r="D7020" s="5" t="s">
        <v>710</v>
      </c>
    </row>
    <row r="7021" spans="1:4" x14ac:dyDescent="0.2">
      <c r="A7021">
        <v>7016</v>
      </c>
      <c r="B7021" s="15">
        <f>'EstRev 6-11'!C122</f>
        <v>0</v>
      </c>
      <c r="C7021" s="1578">
        <f t="shared" si="87"/>
        <v>7016</v>
      </c>
      <c r="D7021" s="5" t="s">
        <v>836</v>
      </c>
    </row>
    <row r="7022" spans="1:4" x14ac:dyDescent="0.2">
      <c r="A7022">
        <v>7017</v>
      </c>
      <c r="B7022" s="15">
        <f>'EstRev 6-11'!D122</f>
        <v>0</v>
      </c>
      <c r="C7022" s="1578">
        <f t="shared" si="87"/>
        <v>7017</v>
      </c>
      <c r="D7022" s="5" t="s">
        <v>836</v>
      </c>
    </row>
    <row r="7023" spans="1:4" x14ac:dyDescent="0.2">
      <c r="A7023">
        <v>7018</v>
      </c>
      <c r="B7023" s="15">
        <f>'EstRev 6-11'!E122</f>
        <v>0</v>
      </c>
      <c r="C7023" s="1578">
        <f t="shared" si="87"/>
        <v>7018</v>
      </c>
      <c r="D7023" s="5" t="s">
        <v>836</v>
      </c>
    </row>
    <row r="7024" spans="1:4" x14ac:dyDescent="0.2">
      <c r="A7024">
        <v>7019</v>
      </c>
      <c r="B7024" s="15">
        <f>'EstRev 6-11'!F122</f>
        <v>0</v>
      </c>
      <c r="C7024" s="1578">
        <f t="shared" si="87"/>
        <v>7019</v>
      </c>
      <c r="D7024" s="5" t="s">
        <v>836</v>
      </c>
    </row>
    <row r="7025" spans="1:4" x14ac:dyDescent="0.2">
      <c r="A7025">
        <v>7020</v>
      </c>
      <c r="B7025" s="15">
        <f>'EstRev 6-11'!G122</f>
        <v>0</v>
      </c>
      <c r="C7025" s="1578">
        <f t="shared" si="87"/>
        <v>7020</v>
      </c>
      <c r="D7025" s="5" t="s">
        <v>836</v>
      </c>
    </row>
    <row r="7026" spans="1:4" x14ac:dyDescent="0.2">
      <c r="A7026">
        <v>7021</v>
      </c>
      <c r="B7026" s="15">
        <f>'EstRev 6-11'!H122</f>
        <v>0</v>
      </c>
      <c r="C7026" s="1578">
        <f t="shared" si="87"/>
        <v>7021</v>
      </c>
      <c r="D7026" s="5" t="s">
        <v>836</v>
      </c>
    </row>
    <row r="7027" spans="1:4" x14ac:dyDescent="0.2">
      <c r="A7027">
        <v>7022</v>
      </c>
      <c r="B7027" s="15">
        <f>'EstRev 6-11'!J122</f>
        <v>0</v>
      </c>
      <c r="C7027" s="1578">
        <f t="shared" si="87"/>
        <v>7022</v>
      </c>
      <c r="D7027" s="5" t="s">
        <v>836</v>
      </c>
    </row>
    <row r="7028" spans="1:4" x14ac:dyDescent="0.2">
      <c r="A7028">
        <v>7023</v>
      </c>
      <c r="B7028" s="15">
        <f>'EstRev 6-11'!K122</f>
        <v>0</v>
      </c>
      <c r="C7028" s="1578">
        <f t="shared" si="87"/>
        <v>7023</v>
      </c>
      <c r="D7028" s="5" t="s">
        <v>836</v>
      </c>
    </row>
    <row r="7029" spans="1:4" x14ac:dyDescent="0.2">
      <c r="A7029">
        <v>7024</v>
      </c>
      <c r="B7029" s="15">
        <f>'EstRev 6-11'!C263</f>
        <v>0</v>
      </c>
      <c r="C7029" s="1578">
        <f t="shared" si="87"/>
        <v>7024</v>
      </c>
      <c r="D7029" s="5" t="s">
        <v>837</v>
      </c>
    </row>
    <row r="7030" spans="1:4" x14ac:dyDescent="0.2">
      <c r="A7030">
        <v>7025</v>
      </c>
      <c r="B7030" s="15">
        <f>'EstRev 6-11'!D263</f>
        <v>0</v>
      </c>
      <c r="C7030" s="1578">
        <f t="shared" si="87"/>
        <v>7025</v>
      </c>
      <c r="D7030" s="5" t="s">
        <v>837</v>
      </c>
    </row>
    <row r="7031" spans="1:4" x14ac:dyDescent="0.2">
      <c r="A7031">
        <v>7026</v>
      </c>
      <c r="B7031" s="15">
        <f>'EstRev 6-11'!F263</f>
        <v>0</v>
      </c>
      <c r="C7031" s="1578">
        <f t="shared" si="87"/>
        <v>7026</v>
      </c>
      <c r="D7031" s="5" t="s">
        <v>837</v>
      </c>
    </row>
    <row r="7032" spans="1:4" x14ac:dyDescent="0.2">
      <c r="A7032">
        <v>7027</v>
      </c>
      <c r="B7032" s="15">
        <f>'EstRev 6-11'!G263</f>
        <v>0</v>
      </c>
      <c r="C7032" s="1578">
        <f t="shared" si="87"/>
        <v>7027</v>
      </c>
      <c r="D7032" s="5" t="s">
        <v>837</v>
      </c>
    </row>
    <row r="7033" spans="1:4" x14ac:dyDescent="0.2">
      <c r="A7033">
        <v>7028</v>
      </c>
      <c r="B7033" s="15">
        <f>'EstRev 6-11'!C264</f>
        <v>0</v>
      </c>
      <c r="C7033" s="1578">
        <f t="shared" si="87"/>
        <v>7028</v>
      </c>
      <c r="D7033" s="5" t="s">
        <v>838</v>
      </c>
    </row>
    <row r="7034" spans="1:4" x14ac:dyDescent="0.2">
      <c r="A7034">
        <v>7029</v>
      </c>
      <c r="B7034" s="15">
        <f>'EstRev 6-11'!D264</f>
        <v>0</v>
      </c>
      <c r="C7034" s="1578">
        <f t="shared" si="87"/>
        <v>7029</v>
      </c>
      <c r="D7034" s="5" t="s">
        <v>838</v>
      </c>
    </row>
    <row r="7035" spans="1:4" x14ac:dyDescent="0.2">
      <c r="A7035">
        <v>7030</v>
      </c>
      <c r="B7035" s="15">
        <f>'EstRev 6-11'!F264</f>
        <v>0</v>
      </c>
      <c r="C7035" s="1578">
        <f t="shared" si="87"/>
        <v>7030</v>
      </c>
      <c r="D7035" s="5" t="s">
        <v>838</v>
      </c>
    </row>
    <row r="7036" spans="1:4" x14ac:dyDescent="0.2">
      <c r="A7036">
        <v>7031</v>
      </c>
      <c r="B7036" s="15">
        <f>'EstRev 6-11'!G264</f>
        <v>0</v>
      </c>
      <c r="C7036" s="1578">
        <f t="shared" si="87"/>
        <v>7031</v>
      </c>
      <c r="D7036" s="5" t="s">
        <v>838</v>
      </c>
    </row>
    <row r="7037" spans="1:4" x14ac:dyDescent="0.2">
      <c r="A7037">
        <v>7032</v>
      </c>
      <c r="B7037" s="15">
        <f>'BudgetSum 2-4'!J13</f>
        <v>674</v>
      </c>
      <c r="C7037" s="1578">
        <f t="shared" si="87"/>
        <v>6358</v>
      </c>
      <c r="D7037" s="5" t="s">
        <v>904</v>
      </c>
    </row>
    <row r="7038" spans="1:4" x14ac:dyDescent="0.2">
      <c r="A7038">
        <v>7033</v>
      </c>
      <c r="B7038" s="15">
        <f>'BudgetSum 2-4'!J15</f>
        <v>0</v>
      </c>
      <c r="C7038" s="1578">
        <f t="shared" si="87"/>
        <v>7033</v>
      </c>
      <c r="D7038" s="5" t="s">
        <v>904</v>
      </c>
    </row>
    <row r="7039" spans="1:4" x14ac:dyDescent="0.2">
      <c r="A7039">
        <v>7034</v>
      </c>
      <c r="B7039" s="15">
        <f>'BudgetSum 2-4'!C83</f>
        <v>8951</v>
      </c>
      <c r="C7039" s="1578">
        <f t="shared" si="87"/>
        <v>-1917</v>
      </c>
      <c r="D7039" s="5" t="s">
        <v>904</v>
      </c>
    </row>
    <row r="7040" spans="1:4" x14ac:dyDescent="0.2">
      <c r="A7040">
        <v>7035</v>
      </c>
      <c r="B7040" s="15">
        <f>'BudgetSum 2-4'!C85</f>
        <v>6000</v>
      </c>
      <c r="C7040" s="1578">
        <f t="shared" si="87"/>
        <v>1035</v>
      </c>
      <c r="D7040" s="5" t="s">
        <v>904</v>
      </c>
    </row>
    <row r="7041" spans="1:4" x14ac:dyDescent="0.2">
      <c r="A7041">
        <v>7036</v>
      </c>
      <c r="B7041" s="15">
        <f>'BudgetSum 2-4'!C87</f>
        <v>6000</v>
      </c>
      <c r="C7041" s="1578">
        <f t="shared" si="87"/>
        <v>1036</v>
      </c>
      <c r="D7041" s="5" t="s">
        <v>904</v>
      </c>
    </row>
    <row r="7042" spans="1:4" x14ac:dyDescent="0.2">
      <c r="A7042">
        <v>7037</v>
      </c>
      <c r="B7042" s="15">
        <f>'BudgetSum 2-4'!C88</f>
        <v>0</v>
      </c>
      <c r="C7042" s="1578">
        <f t="shared" si="87"/>
        <v>7037</v>
      </c>
      <c r="D7042" s="5" t="s">
        <v>904</v>
      </c>
    </row>
    <row r="7043" spans="1:4" x14ac:dyDescent="0.2">
      <c r="A7043">
        <v>7038</v>
      </c>
      <c r="B7043" s="15">
        <f>'BudgetSum 2-4'!C89</f>
        <v>8951</v>
      </c>
      <c r="C7043" s="1578">
        <f t="shared" si="87"/>
        <v>-1913</v>
      </c>
      <c r="D7043" s="5" t="s">
        <v>904</v>
      </c>
    </row>
    <row r="7044" spans="1:4" x14ac:dyDescent="0.2">
      <c r="A7044">
        <v>7039</v>
      </c>
      <c r="B7044" s="15">
        <f>'BudgetSum 2-4'!J131</f>
        <v>0</v>
      </c>
      <c r="C7044" s="1578">
        <f t="shared" ref="C7044:C7107" si="88">A7044-B7044</f>
        <v>7039</v>
      </c>
      <c r="D7044" s="5" t="s">
        <v>904</v>
      </c>
    </row>
    <row r="7045" spans="1:4" x14ac:dyDescent="0.2">
      <c r="A7045">
        <v>7040</v>
      </c>
      <c r="B7045" s="15">
        <f>'BudgetSum 2-4'!C91</f>
        <v>842142</v>
      </c>
      <c r="C7045" s="1578">
        <f t="shared" si="88"/>
        <v>-835102</v>
      </c>
      <c r="D7045" s="5" t="s">
        <v>904</v>
      </c>
    </row>
    <row r="7046" spans="1:4" x14ac:dyDescent="0.2">
      <c r="A7046">
        <v>7041</v>
      </c>
      <c r="B7046" s="15">
        <f>'BudgetSum 2-4'!C93</f>
        <v>540892</v>
      </c>
      <c r="C7046" s="1578">
        <f t="shared" si="88"/>
        <v>-533851</v>
      </c>
      <c r="D7046" s="5" t="s">
        <v>904</v>
      </c>
    </row>
    <row r="7047" spans="1:4" x14ac:dyDescent="0.2">
      <c r="A7047">
        <v>7042</v>
      </c>
      <c r="B7047" s="15">
        <f>'BudgetSum 2-4'!C94</f>
        <v>0</v>
      </c>
      <c r="C7047" s="1578">
        <f t="shared" si="88"/>
        <v>7042</v>
      </c>
      <c r="D7047" s="5" t="s">
        <v>904</v>
      </c>
    </row>
    <row r="7048" spans="1:4" x14ac:dyDescent="0.2">
      <c r="A7048">
        <v>7043</v>
      </c>
      <c r="B7048" s="15">
        <f>'BudgetSum 2-4'!C95</f>
        <v>1025914</v>
      </c>
      <c r="C7048" s="1578">
        <f t="shared" si="88"/>
        <v>-1018871</v>
      </c>
      <c r="D7048" s="5" t="s">
        <v>904</v>
      </c>
    </row>
    <row r="7049" spans="1:4" x14ac:dyDescent="0.2">
      <c r="A7049">
        <v>7044</v>
      </c>
      <c r="B7049" s="15">
        <f>'BudgetSum 2-4'!C96</f>
        <v>140358</v>
      </c>
      <c r="C7049" s="1578">
        <f t="shared" si="88"/>
        <v>-133314</v>
      </c>
      <c r="D7049" s="5" t="s">
        <v>904</v>
      </c>
    </row>
    <row r="7050" spans="1:4" x14ac:dyDescent="0.2">
      <c r="A7050">
        <v>7045</v>
      </c>
      <c r="B7050" s="15">
        <f>'BudgetSum 2-4'!C97</f>
        <v>1707164</v>
      </c>
      <c r="C7050" s="1578">
        <f t="shared" si="88"/>
        <v>-1700119</v>
      </c>
      <c r="D7050" s="5" t="s">
        <v>904</v>
      </c>
    </row>
    <row r="7051" spans="1:4" x14ac:dyDescent="0.2">
      <c r="A7051">
        <v>7046</v>
      </c>
      <c r="B7051" s="15">
        <f>'BudgetSum 2-4'!C98</f>
        <v>0</v>
      </c>
      <c r="C7051" s="1578">
        <f t="shared" si="88"/>
        <v>7046</v>
      </c>
      <c r="D7051" s="5" t="s">
        <v>904</v>
      </c>
    </row>
    <row r="7052" spans="1:4" x14ac:dyDescent="0.2">
      <c r="A7052">
        <v>7047</v>
      </c>
      <c r="B7052" s="15">
        <f>'BudgetSum 2-4'!C99</f>
        <v>1707164</v>
      </c>
      <c r="C7052" s="1578">
        <f t="shared" si="88"/>
        <v>-1700117</v>
      </c>
      <c r="D7052" s="5" t="s">
        <v>904</v>
      </c>
    </row>
    <row r="7053" spans="1:4" x14ac:dyDescent="0.2">
      <c r="A7053">
        <v>7048</v>
      </c>
      <c r="B7053" s="15">
        <f>'BudgetSum 2-4'!C101</f>
        <v>1295404</v>
      </c>
      <c r="C7053" s="1578">
        <f t="shared" si="88"/>
        <v>-1288356</v>
      </c>
      <c r="D7053" s="5" t="s">
        <v>904</v>
      </c>
    </row>
    <row r="7054" spans="1:4" x14ac:dyDescent="0.2">
      <c r="A7054">
        <v>7049</v>
      </c>
      <c r="B7054" s="15">
        <f>'BudgetSum 2-4'!C102</f>
        <v>328096</v>
      </c>
      <c r="C7054" s="1578">
        <f t="shared" si="88"/>
        <v>-321047</v>
      </c>
      <c r="D7054" s="5" t="s">
        <v>904</v>
      </c>
    </row>
    <row r="7055" spans="1:4" x14ac:dyDescent="0.2">
      <c r="A7055">
        <v>7050</v>
      </c>
      <c r="B7055" s="15">
        <f>'BudgetSum 2-4'!C103</f>
        <v>1200</v>
      </c>
      <c r="C7055" s="1578">
        <f t="shared" si="88"/>
        <v>5850</v>
      </c>
      <c r="D7055" s="5" t="s">
        <v>904</v>
      </c>
    </row>
    <row r="7056" spans="1:4" x14ac:dyDescent="0.2">
      <c r="A7056">
        <v>7051</v>
      </c>
      <c r="B7056" s="15">
        <f>'BudgetSum 2-4'!C104</f>
        <v>337325</v>
      </c>
      <c r="C7056" s="1578">
        <f t="shared" si="88"/>
        <v>-330274</v>
      </c>
      <c r="D7056" s="5" t="s">
        <v>904</v>
      </c>
    </row>
    <row r="7057" spans="1:4" x14ac:dyDescent="0.2">
      <c r="A7057">
        <v>7052</v>
      </c>
      <c r="B7057" s="15">
        <f>'BudgetSum 2-4'!C105</f>
        <v>0</v>
      </c>
      <c r="C7057" s="1578">
        <f t="shared" si="88"/>
        <v>7052</v>
      </c>
      <c r="D7057" s="5" t="s">
        <v>904</v>
      </c>
    </row>
    <row r="7058" spans="1:4" x14ac:dyDescent="0.2">
      <c r="A7058">
        <v>7053</v>
      </c>
      <c r="B7058" s="15">
        <f>'BudgetSum 2-4'!C106</f>
        <v>0</v>
      </c>
      <c r="C7058" s="1578">
        <f t="shared" si="88"/>
        <v>7053</v>
      </c>
      <c r="D7058" s="5" t="s">
        <v>904</v>
      </c>
    </row>
    <row r="7059" spans="1:4" x14ac:dyDescent="0.2">
      <c r="A7059">
        <v>7054</v>
      </c>
      <c r="B7059" s="15">
        <f>'BudgetSum 2-4'!C107</f>
        <v>1962025</v>
      </c>
      <c r="C7059" s="1578">
        <f t="shared" si="88"/>
        <v>-1954971</v>
      </c>
      <c r="D7059" s="5" t="s">
        <v>904</v>
      </c>
    </row>
    <row r="7060" spans="1:4" x14ac:dyDescent="0.2">
      <c r="A7060">
        <v>7055</v>
      </c>
      <c r="B7060" s="15">
        <f>'BudgetSum 2-4'!C108</f>
        <v>0</v>
      </c>
      <c r="C7060" s="1578">
        <f t="shared" si="88"/>
        <v>7055</v>
      </c>
      <c r="D7060" s="5" t="s">
        <v>904</v>
      </c>
    </row>
    <row r="7061" spans="1:4" x14ac:dyDescent="0.2">
      <c r="A7061">
        <v>7056</v>
      </c>
      <c r="B7061" s="15">
        <f>'BudgetSum 2-4'!C109</f>
        <v>1962025</v>
      </c>
      <c r="C7061" s="1578">
        <f t="shared" si="88"/>
        <v>-1954969</v>
      </c>
      <c r="D7061" s="5" t="s">
        <v>904</v>
      </c>
    </row>
    <row r="7062" spans="1:4" x14ac:dyDescent="0.2">
      <c r="A7062">
        <v>7057</v>
      </c>
      <c r="B7062" s="15">
        <f>'BudgetSum 2-4'!C110</f>
        <v>-254861</v>
      </c>
      <c r="C7062" s="1578">
        <f t="shared" si="88"/>
        <v>261918</v>
      </c>
      <c r="D7062" s="5" t="s">
        <v>904</v>
      </c>
    </row>
    <row r="7063" spans="1:4" x14ac:dyDescent="0.2">
      <c r="A7063">
        <v>7058</v>
      </c>
      <c r="B7063" s="15">
        <f>'BudgetSum 2-4'!C113</f>
        <v>35000</v>
      </c>
      <c r="C7063" s="1578">
        <f t="shared" si="88"/>
        <v>-27942</v>
      </c>
      <c r="D7063" s="5" t="s">
        <v>904</v>
      </c>
    </row>
    <row r="7064" spans="1:4" x14ac:dyDescent="0.2">
      <c r="A7064">
        <v>7059</v>
      </c>
      <c r="B7064" s="15">
        <f>'BudgetSum 2-4'!C116</f>
        <v>0</v>
      </c>
      <c r="C7064" s="1578">
        <f t="shared" si="88"/>
        <v>7059</v>
      </c>
      <c r="D7064" s="5" t="s">
        <v>904</v>
      </c>
    </row>
    <row r="7065" spans="1:4" x14ac:dyDescent="0.2">
      <c r="A7065">
        <v>7060</v>
      </c>
      <c r="B7065" s="15">
        <f>'BudgetSum 2-4'!C117</f>
        <v>35000</v>
      </c>
      <c r="C7065" s="1578">
        <f t="shared" si="88"/>
        <v>-27940</v>
      </c>
      <c r="D7065" s="5" t="s">
        <v>904</v>
      </c>
    </row>
    <row r="7066" spans="1:4" x14ac:dyDescent="0.2">
      <c r="A7066">
        <v>7061</v>
      </c>
      <c r="B7066" s="15">
        <f>'BudgetSum 2-4'!C118</f>
        <v>622281</v>
      </c>
      <c r="C7066" s="1578">
        <f t="shared" si="88"/>
        <v>-615220</v>
      </c>
      <c r="D7066" s="5" t="s">
        <v>904</v>
      </c>
    </row>
    <row r="7067" spans="1:4" x14ac:dyDescent="0.2">
      <c r="A7067">
        <v>7062</v>
      </c>
      <c r="B7067" s="15">
        <f>'BudgetSum 2-4'!D91</f>
        <v>2050684</v>
      </c>
      <c r="C7067" s="1578">
        <f t="shared" si="88"/>
        <v>-2043622</v>
      </c>
      <c r="D7067" s="5" t="s">
        <v>904</v>
      </c>
    </row>
    <row r="7068" spans="1:4" x14ac:dyDescent="0.2">
      <c r="A7068">
        <v>7063</v>
      </c>
      <c r="B7068" s="15">
        <f>'BudgetSum 2-4'!D93</f>
        <v>530904</v>
      </c>
      <c r="C7068" s="1578">
        <f t="shared" si="88"/>
        <v>-523841</v>
      </c>
      <c r="D7068" s="5" t="s">
        <v>904</v>
      </c>
    </row>
    <row r="7069" spans="1:4" x14ac:dyDescent="0.2">
      <c r="A7069">
        <v>7064</v>
      </c>
      <c r="B7069" s="15">
        <f>'BudgetSum 2-4'!D94</f>
        <v>0</v>
      </c>
      <c r="C7069" s="1578">
        <f t="shared" si="88"/>
        <v>7064</v>
      </c>
      <c r="D7069" s="5" t="s">
        <v>904</v>
      </c>
    </row>
    <row r="7070" spans="1:4" x14ac:dyDescent="0.2">
      <c r="A7070">
        <v>7065</v>
      </c>
      <c r="B7070" s="15">
        <f>'BudgetSum 2-4'!D95</f>
        <v>500</v>
      </c>
      <c r="C7070" s="1578">
        <f t="shared" si="88"/>
        <v>6565</v>
      </c>
      <c r="D7070" s="5" t="s">
        <v>904</v>
      </c>
    </row>
    <row r="7071" spans="1:4" x14ac:dyDescent="0.2">
      <c r="A7071">
        <v>7066</v>
      </c>
      <c r="B7071" s="15">
        <f>'BudgetSum 2-4'!D96</f>
        <v>0</v>
      </c>
      <c r="C7071" s="1578">
        <f t="shared" si="88"/>
        <v>7066</v>
      </c>
      <c r="D7071" s="5" t="s">
        <v>904</v>
      </c>
    </row>
    <row r="7072" spans="1:4" x14ac:dyDescent="0.2">
      <c r="A7072">
        <v>7067</v>
      </c>
      <c r="B7072" s="15">
        <f>'BudgetSum 2-4'!D97</f>
        <v>531404</v>
      </c>
      <c r="C7072" s="1578">
        <f t="shared" si="88"/>
        <v>-524337</v>
      </c>
      <c r="D7072" s="5" t="s">
        <v>904</v>
      </c>
    </row>
    <row r="7073" spans="1:4" x14ac:dyDescent="0.2">
      <c r="A7073">
        <v>7068</v>
      </c>
      <c r="B7073" s="15">
        <f>'BudgetSum 2-4'!D98</f>
        <v>0</v>
      </c>
      <c r="C7073" s="1578">
        <f t="shared" si="88"/>
        <v>7068</v>
      </c>
      <c r="D7073" s="5" t="s">
        <v>904</v>
      </c>
    </row>
    <row r="7074" spans="1:4" x14ac:dyDescent="0.2">
      <c r="A7074">
        <v>7069</v>
      </c>
      <c r="B7074" s="15">
        <f>'BudgetSum 2-4'!D99</f>
        <v>531404</v>
      </c>
      <c r="C7074" s="1578">
        <f t="shared" si="88"/>
        <v>-524335</v>
      </c>
      <c r="D7074" s="5" t="s">
        <v>904</v>
      </c>
    </row>
    <row r="7075" spans="1:4" x14ac:dyDescent="0.2">
      <c r="A7075">
        <v>7070</v>
      </c>
      <c r="B7075" s="15">
        <f>'BudgetSum 2-4'!D102</f>
        <v>635200</v>
      </c>
      <c r="C7075" s="1578">
        <f t="shared" si="88"/>
        <v>-628130</v>
      </c>
      <c r="D7075" s="5" t="s">
        <v>904</v>
      </c>
    </row>
    <row r="7076" spans="1:4" x14ac:dyDescent="0.2">
      <c r="A7076">
        <v>7071</v>
      </c>
      <c r="B7076" s="15">
        <f>'BudgetSum 2-4'!D103</f>
        <v>0</v>
      </c>
      <c r="C7076" s="1578">
        <f t="shared" si="88"/>
        <v>7071</v>
      </c>
      <c r="D7076" s="5" t="s">
        <v>904</v>
      </c>
    </row>
    <row r="7077" spans="1:4" x14ac:dyDescent="0.2">
      <c r="A7077">
        <v>7072</v>
      </c>
      <c r="B7077" s="15">
        <f>'BudgetSum 2-4'!D104</f>
        <v>0</v>
      </c>
      <c r="C7077" s="1578">
        <f t="shared" si="88"/>
        <v>7072</v>
      </c>
      <c r="D7077" s="5" t="s">
        <v>904</v>
      </c>
    </row>
    <row r="7078" spans="1:4" x14ac:dyDescent="0.2">
      <c r="A7078">
        <v>7073</v>
      </c>
      <c r="B7078" s="15">
        <f>'BudgetSum 2-4'!D105</f>
        <v>0</v>
      </c>
      <c r="C7078" s="1578">
        <f t="shared" si="88"/>
        <v>7073</v>
      </c>
      <c r="D7078" s="5" t="s">
        <v>904</v>
      </c>
    </row>
    <row r="7079" spans="1:4" x14ac:dyDescent="0.2">
      <c r="A7079">
        <v>7074</v>
      </c>
      <c r="B7079" s="15">
        <f>'BudgetSum 2-4'!D106</f>
        <v>0</v>
      </c>
      <c r="C7079" s="1578">
        <f t="shared" si="88"/>
        <v>7074</v>
      </c>
      <c r="D7079" s="5" t="s">
        <v>904</v>
      </c>
    </row>
    <row r="7080" spans="1:4" x14ac:dyDescent="0.2">
      <c r="A7080">
        <v>7075</v>
      </c>
      <c r="B7080" s="15">
        <f>'BudgetSum 2-4'!D107</f>
        <v>635200</v>
      </c>
      <c r="C7080" s="1578">
        <f t="shared" si="88"/>
        <v>-628125</v>
      </c>
      <c r="D7080" s="5" t="s">
        <v>904</v>
      </c>
    </row>
    <row r="7081" spans="1:4" x14ac:dyDescent="0.2">
      <c r="A7081">
        <v>7076</v>
      </c>
      <c r="B7081" s="15">
        <f>'BudgetSum 2-4'!D108</f>
        <v>0</v>
      </c>
      <c r="C7081" s="1578">
        <f t="shared" si="88"/>
        <v>7076</v>
      </c>
      <c r="D7081" s="5" t="s">
        <v>904</v>
      </c>
    </row>
    <row r="7082" spans="1:4" x14ac:dyDescent="0.2">
      <c r="A7082">
        <v>7077</v>
      </c>
      <c r="B7082" s="15">
        <f>'BudgetSum 2-4'!D109</f>
        <v>635200</v>
      </c>
      <c r="C7082" s="1578">
        <f t="shared" si="88"/>
        <v>-628123</v>
      </c>
      <c r="D7082" s="5" t="s">
        <v>904</v>
      </c>
    </row>
    <row r="7083" spans="1:4" x14ac:dyDescent="0.2">
      <c r="A7083">
        <v>7078</v>
      </c>
      <c r="B7083" s="15">
        <f>'BudgetSum 2-4'!D110</f>
        <v>-103796</v>
      </c>
      <c r="C7083" s="1578">
        <f t="shared" si="88"/>
        <v>110874</v>
      </c>
      <c r="D7083" s="5" t="s">
        <v>904</v>
      </c>
    </row>
    <row r="7084" spans="1:4" x14ac:dyDescent="0.2">
      <c r="A7084">
        <v>7079</v>
      </c>
      <c r="B7084" s="15">
        <f>'BudgetSum 2-4'!D113</f>
        <v>68000</v>
      </c>
      <c r="C7084" s="1578">
        <f t="shared" si="88"/>
        <v>-60921</v>
      </c>
      <c r="D7084" s="5" t="s">
        <v>904</v>
      </c>
    </row>
    <row r="7085" spans="1:4" x14ac:dyDescent="0.2">
      <c r="A7085">
        <v>7080</v>
      </c>
      <c r="B7085" s="15">
        <f>'BudgetSum 2-4'!D116</f>
        <v>35000</v>
      </c>
      <c r="C7085" s="1578">
        <f t="shared" si="88"/>
        <v>-27920</v>
      </c>
      <c r="D7085" s="5" t="s">
        <v>904</v>
      </c>
    </row>
    <row r="7086" spans="1:4" x14ac:dyDescent="0.2">
      <c r="A7086">
        <v>7081</v>
      </c>
      <c r="B7086" s="15">
        <f>'BudgetSum 2-4'!D117</f>
        <v>33000</v>
      </c>
      <c r="C7086" s="1578">
        <f t="shared" si="88"/>
        <v>-25919</v>
      </c>
      <c r="D7086" s="5" t="s">
        <v>904</v>
      </c>
    </row>
    <row r="7087" spans="1:4" x14ac:dyDescent="0.2">
      <c r="A7087">
        <v>7082</v>
      </c>
      <c r="B7087" s="15">
        <f>'BudgetSum 2-4'!D118</f>
        <v>1979888</v>
      </c>
      <c r="C7087" s="1578">
        <f t="shared" si="88"/>
        <v>-1972806</v>
      </c>
      <c r="D7087" s="5" t="s">
        <v>904</v>
      </c>
    </row>
    <row r="7088" spans="1:4" x14ac:dyDescent="0.2">
      <c r="A7088">
        <v>7083</v>
      </c>
      <c r="B7088" s="15">
        <f>'BudgetSum 2-4'!E91</f>
        <v>12107</v>
      </c>
      <c r="C7088" s="1578">
        <f t="shared" si="88"/>
        <v>-5024</v>
      </c>
      <c r="D7088" s="5" t="s">
        <v>904</v>
      </c>
    </row>
    <row r="7089" spans="1:4" x14ac:dyDescent="0.2">
      <c r="A7089">
        <v>7084</v>
      </c>
      <c r="B7089" s="15">
        <f>'BudgetSum 2-4'!E93</f>
        <v>56200</v>
      </c>
      <c r="C7089" s="1578">
        <f t="shared" si="88"/>
        <v>-49116</v>
      </c>
      <c r="D7089" s="5" t="s">
        <v>904</v>
      </c>
    </row>
    <row r="7090" spans="1:4" x14ac:dyDescent="0.2">
      <c r="A7090">
        <v>7085</v>
      </c>
      <c r="B7090" s="15">
        <f>'BudgetSum 2-4'!E95</f>
        <v>0</v>
      </c>
      <c r="C7090" s="1578">
        <f t="shared" si="88"/>
        <v>7085</v>
      </c>
      <c r="D7090" s="5" t="s">
        <v>904</v>
      </c>
    </row>
    <row r="7091" spans="1:4" x14ac:dyDescent="0.2">
      <c r="A7091">
        <v>7086</v>
      </c>
      <c r="B7091" s="15">
        <f>'BudgetSum 2-4'!E96</f>
        <v>0</v>
      </c>
      <c r="C7091" s="1578">
        <f t="shared" si="88"/>
        <v>7086</v>
      </c>
      <c r="D7091" s="5" t="s">
        <v>904</v>
      </c>
    </row>
    <row r="7092" spans="1:4" x14ac:dyDescent="0.2">
      <c r="A7092">
        <v>7087</v>
      </c>
      <c r="B7092" s="15">
        <f>'BudgetSum 2-4'!E97</f>
        <v>56200</v>
      </c>
      <c r="C7092" s="1578">
        <f t="shared" si="88"/>
        <v>-49113</v>
      </c>
      <c r="D7092" s="5" t="s">
        <v>904</v>
      </c>
    </row>
    <row r="7093" spans="1:4" x14ac:dyDescent="0.2">
      <c r="A7093">
        <v>7088</v>
      </c>
      <c r="B7093" s="15">
        <f>'BudgetSum 2-4'!E98</f>
        <v>0</v>
      </c>
      <c r="C7093" s="1578">
        <f t="shared" si="88"/>
        <v>7088</v>
      </c>
      <c r="D7093" s="5" t="s">
        <v>904</v>
      </c>
    </row>
    <row r="7094" spans="1:4" x14ac:dyDescent="0.2">
      <c r="A7094">
        <v>7089</v>
      </c>
      <c r="B7094" s="15">
        <f>'BudgetSum 2-4'!E99</f>
        <v>56200</v>
      </c>
      <c r="C7094" s="1578">
        <f t="shared" si="88"/>
        <v>-49111</v>
      </c>
      <c r="D7094" s="5" t="s">
        <v>904</v>
      </c>
    </row>
    <row r="7095" spans="1:4" x14ac:dyDescent="0.2">
      <c r="A7095">
        <v>7090</v>
      </c>
      <c r="B7095" s="15">
        <f>'BudgetSum 2-4'!E104</f>
        <v>0</v>
      </c>
      <c r="C7095" s="1578">
        <f t="shared" si="88"/>
        <v>7090</v>
      </c>
      <c r="D7095" s="5" t="s">
        <v>904</v>
      </c>
    </row>
    <row r="7096" spans="1:4" x14ac:dyDescent="0.2">
      <c r="A7096">
        <v>7091</v>
      </c>
      <c r="B7096" s="15">
        <f>'BudgetSum 2-4'!E105</f>
        <v>57088</v>
      </c>
      <c r="C7096" s="1578">
        <f t="shared" si="88"/>
        <v>-49997</v>
      </c>
      <c r="D7096" s="5" t="s">
        <v>904</v>
      </c>
    </row>
    <row r="7097" spans="1:4" x14ac:dyDescent="0.2">
      <c r="A7097">
        <v>7092</v>
      </c>
      <c r="B7097" s="15">
        <f>'BudgetSum 2-4'!E106</f>
        <v>0</v>
      </c>
      <c r="C7097" s="1578">
        <f t="shared" si="88"/>
        <v>7092</v>
      </c>
      <c r="D7097" s="5" t="s">
        <v>904</v>
      </c>
    </row>
    <row r="7098" spans="1:4" x14ac:dyDescent="0.2">
      <c r="A7098">
        <v>7093</v>
      </c>
      <c r="B7098" s="15">
        <f>'BudgetSum 2-4'!E107</f>
        <v>57088</v>
      </c>
      <c r="C7098" s="1578">
        <f t="shared" si="88"/>
        <v>-49995</v>
      </c>
      <c r="D7098" s="5" t="s">
        <v>904</v>
      </c>
    </row>
    <row r="7099" spans="1:4" x14ac:dyDescent="0.2">
      <c r="A7099">
        <v>7094</v>
      </c>
      <c r="B7099" s="15">
        <f>'BudgetSum 2-4'!E108</f>
        <v>0</v>
      </c>
      <c r="C7099" s="1578">
        <f t="shared" si="88"/>
        <v>7094</v>
      </c>
      <c r="D7099" s="5" t="s">
        <v>904</v>
      </c>
    </row>
    <row r="7100" spans="1:4" x14ac:dyDescent="0.2">
      <c r="A7100">
        <v>7095</v>
      </c>
      <c r="B7100" s="15">
        <f>'BudgetSum 2-4'!E109</f>
        <v>57088</v>
      </c>
      <c r="C7100" s="1578">
        <f t="shared" si="88"/>
        <v>-49993</v>
      </c>
      <c r="D7100" s="5" t="s">
        <v>904</v>
      </c>
    </row>
    <row r="7101" spans="1:4" x14ac:dyDescent="0.2">
      <c r="A7101">
        <v>7096</v>
      </c>
      <c r="B7101" s="15">
        <f>'BudgetSum 2-4'!E110</f>
        <v>-888</v>
      </c>
      <c r="C7101" s="1578">
        <f t="shared" si="88"/>
        <v>7984</v>
      </c>
      <c r="D7101" s="5" t="s">
        <v>904</v>
      </c>
    </row>
    <row r="7102" spans="1:4" x14ac:dyDescent="0.2">
      <c r="A7102">
        <v>7097</v>
      </c>
      <c r="B7102" s="15">
        <f>'BudgetSum 2-4'!E113</f>
        <v>0</v>
      </c>
      <c r="C7102" s="1578">
        <f t="shared" si="88"/>
        <v>7097</v>
      </c>
      <c r="D7102" s="5" t="s">
        <v>904</v>
      </c>
    </row>
    <row r="7103" spans="1:4" x14ac:dyDescent="0.2">
      <c r="A7103">
        <v>7098</v>
      </c>
      <c r="B7103" s="15">
        <f>'BudgetSum 2-4'!E116</f>
        <v>0</v>
      </c>
      <c r="C7103" s="1578">
        <f t="shared" si="88"/>
        <v>7098</v>
      </c>
      <c r="D7103" s="5" t="s">
        <v>904</v>
      </c>
    </row>
    <row r="7104" spans="1:4" x14ac:dyDescent="0.2">
      <c r="A7104">
        <v>7099</v>
      </c>
      <c r="B7104" s="15">
        <f>'BudgetSum 2-4'!E117</f>
        <v>0</v>
      </c>
      <c r="C7104" s="1578">
        <f t="shared" si="88"/>
        <v>7099</v>
      </c>
      <c r="D7104" s="5" t="s">
        <v>904</v>
      </c>
    </row>
    <row r="7105" spans="1:4" x14ac:dyDescent="0.2">
      <c r="A7105">
        <v>7100</v>
      </c>
      <c r="B7105" s="15">
        <f>'BudgetSum 2-4'!E118</f>
        <v>11219</v>
      </c>
      <c r="C7105" s="1578">
        <f t="shared" si="88"/>
        <v>-4119</v>
      </c>
      <c r="D7105" s="5" t="s">
        <v>904</v>
      </c>
    </row>
    <row r="7106" spans="1:4" x14ac:dyDescent="0.2">
      <c r="A7106">
        <v>7101</v>
      </c>
      <c r="B7106" s="15">
        <f>'BudgetSum 2-4'!F91</f>
        <v>7893</v>
      </c>
      <c r="C7106" s="1578">
        <f t="shared" si="88"/>
        <v>-792</v>
      </c>
      <c r="D7106" s="5" t="s">
        <v>904</v>
      </c>
    </row>
    <row r="7107" spans="1:4" x14ac:dyDescent="0.2">
      <c r="A7107">
        <v>7102</v>
      </c>
      <c r="B7107" s="15">
        <f>'BudgetSum 2-4'!F93</f>
        <v>40760</v>
      </c>
      <c r="C7107" s="1578">
        <f t="shared" si="88"/>
        <v>-33658</v>
      </c>
      <c r="D7107" s="5" t="s">
        <v>904</v>
      </c>
    </row>
    <row r="7108" spans="1:4" x14ac:dyDescent="0.2">
      <c r="A7108">
        <v>7103</v>
      </c>
      <c r="B7108" s="15">
        <f>'BudgetSum 2-4'!F94</f>
        <v>0</v>
      </c>
      <c r="C7108" s="1578">
        <f t="shared" ref="C7108:C7171" si="89">A7108-B7108</f>
        <v>7103</v>
      </c>
      <c r="D7108" s="5" t="s">
        <v>904</v>
      </c>
    </row>
    <row r="7109" spans="1:4" x14ac:dyDescent="0.2">
      <c r="A7109">
        <v>7104</v>
      </c>
      <c r="B7109" s="15">
        <f>'BudgetSum 2-4'!F95</f>
        <v>97150</v>
      </c>
      <c r="C7109" s="1578">
        <f t="shared" si="89"/>
        <v>-90046</v>
      </c>
      <c r="D7109" s="5" t="s">
        <v>904</v>
      </c>
    </row>
    <row r="7110" spans="1:4" x14ac:dyDescent="0.2">
      <c r="A7110">
        <v>7105</v>
      </c>
      <c r="B7110" s="15">
        <f>'BudgetSum 2-4'!F96</f>
        <v>0</v>
      </c>
      <c r="C7110" s="1578">
        <f t="shared" si="89"/>
        <v>7105</v>
      </c>
      <c r="D7110" s="5" t="s">
        <v>904</v>
      </c>
    </row>
    <row r="7111" spans="1:4" x14ac:dyDescent="0.2">
      <c r="A7111">
        <v>7106</v>
      </c>
      <c r="B7111" s="15">
        <f>'BudgetSum 2-4'!F97</f>
        <v>137910</v>
      </c>
      <c r="C7111" s="1578">
        <f t="shared" si="89"/>
        <v>-130804</v>
      </c>
      <c r="D7111" s="5" t="s">
        <v>904</v>
      </c>
    </row>
    <row r="7112" spans="1:4" x14ac:dyDescent="0.2">
      <c r="A7112">
        <v>7107</v>
      </c>
      <c r="B7112" s="15">
        <f>'BudgetSum 2-4'!F98</f>
        <v>0</v>
      </c>
      <c r="C7112" s="1578">
        <f t="shared" si="89"/>
        <v>7107</v>
      </c>
      <c r="D7112" s="5" t="s">
        <v>904</v>
      </c>
    </row>
    <row r="7113" spans="1:4" x14ac:dyDescent="0.2">
      <c r="A7113">
        <v>7108</v>
      </c>
      <c r="B7113" s="15">
        <f>'BudgetSum 2-4'!F99</f>
        <v>137910</v>
      </c>
      <c r="C7113" s="1578">
        <f t="shared" si="89"/>
        <v>-130802</v>
      </c>
      <c r="D7113" s="5" t="s">
        <v>904</v>
      </c>
    </row>
    <row r="7114" spans="1:4" x14ac:dyDescent="0.2">
      <c r="A7114">
        <v>7109</v>
      </c>
      <c r="B7114" s="15">
        <f>'BudgetSum 2-4'!F102</f>
        <v>169515</v>
      </c>
      <c r="C7114" s="1578">
        <f t="shared" si="89"/>
        <v>-162406</v>
      </c>
      <c r="D7114" s="5" t="s">
        <v>904</v>
      </c>
    </row>
    <row r="7115" spans="1:4" x14ac:dyDescent="0.2">
      <c r="A7115">
        <v>7110</v>
      </c>
      <c r="B7115" s="15">
        <f>'BudgetSum 2-4'!F103</f>
        <v>0</v>
      </c>
      <c r="C7115" s="1578">
        <f t="shared" si="89"/>
        <v>7110</v>
      </c>
      <c r="D7115" s="5" t="s">
        <v>904</v>
      </c>
    </row>
    <row r="7116" spans="1:4" x14ac:dyDescent="0.2">
      <c r="A7116">
        <v>7111</v>
      </c>
      <c r="B7116" s="15">
        <f>'BudgetSum 2-4'!F104</f>
        <v>0</v>
      </c>
      <c r="C7116" s="1578">
        <f t="shared" si="89"/>
        <v>7111</v>
      </c>
      <c r="D7116" s="5" t="s">
        <v>904</v>
      </c>
    </row>
    <row r="7117" spans="1:4" x14ac:dyDescent="0.2">
      <c r="A7117">
        <v>7112</v>
      </c>
      <c r="B7117" s="15">
        <f>'BudgetSum 2-4'!F105</f>
        <v>0</v>
      </c>
      <c r="C7117" s="1578">
        <f t="shared" si="89"/>
        <v>7112</v>
      </c>
      <c r="D7117" s="5" t="s">
        <v>904</v>
      </c>
    </row>
    <row r="7118" spans="1:4" x14ac:dyDescent="0.2">
      <c r="A7118">
        <v>7113</v>
      </c>
      <c r="B7118" s="15">
        <f>'BudgetSum 2-4'!F106</f>
        <v>0</v>
      </c>
      <c r="C7118" s="1578">
        <f t="shared" si="89"/>
        <v>7113</v>
      </c>
      <c r="D7118" s="5" t="s">
        <v>904</v>
      </c>
    </row>
    <row r="7119" spans="1:4" x14ac:dyDescent="0.2">
      <c r="A7119">
        <v>7114</v>
      </c>
      <c r="B7119" s="15">
        <f>'BudgetSum 2-4'!F107</f>
        <v>169515</v>
      </c>
      <c r="C7119" s="1578">
        <f t="shared" si="89"/>
        <v>-162401</v>
      </c>
      <c r="D7119" s="5" t="s">
        <v>904</v>
      </c>
    </row>
    <row r="7120" spans="1:4" x14ac:dyDescent="0.2">
      <c r="A7120">
        <v>7115</v>
      </c>
      <c r="B7120" s="15">
        <f>'BudgetSum 2-4'!F108</f>
        <v>0</v>
      </c>
      <c r="C7120" s="1578">
        <f t="shared" si="89"/>
        <v>7115</v>
      </c>
      <c r="D7120" s="5" t="s">
        <v>904</v>
      </c>
    </row>
    <row r="7121" spans="1:4" x14ac:dyDescent="0.2">
      <c r="A7121">
        <v>7116</v>
      </c>
      <c r="B7121" s="15">
        <f>'BudgetSum 2-4'!F109</f>
        <v>169515</v>
      </c>
      <c r="C7121" s="1578">
        <f t="shared" si="89"/>
        <v>-162399</v>
      </c>
      <c r="D7121" s="5" t="s">
        <v>904</v>
      </c>
    </row>
    <row r="7122" spans="1:4" x14ac:dyDescent="0.2">
      <c r="A7122">
        <v>7117</v>
      </c>
      <c r="B7122" s="15">
        <f>'BudgetSum 2-4'!F110</f>
        <v>-31605</v>
      </c>
      <c r="C7122" s="1578">
        <f t="shared" si="89"/>
        <v>38722</v>
      </c>
      <c r="D7122" s="5" t="s">
        <v>904</v>
      </c>
    </row>
    <row r="7123" spans="1:4" x14ac:dyDescent="0.2">
      <c r="A7123">
        <v>7118</v>
      </c>
      <c r="B7123" s="15">
        <f>'BudgetSum 2-4'!F113</f>
        <v>25000</v>
      </c>
      <c r="C7123" s="1578">
        <f t="shared" si="89"/>
        <v>-17882</v>
      </c>
      <c r="D7123" s="5" t="s">
        <v>904</v>
      </c>
    </row>
    <row r="7124" spans="1:4" x14ac:dyDescent="0.2">
      <c r="A7124">
        <v>7119</v>
      </c>
      <c r="B7124" s="15">
        <f>'BudgetSum 2-4'!F116</f>
        <v>0</v>
      </c>
      <c r="C7124" s="1578">
        <f t="shared" si="89"/>
        <v>7119</v>
      </c>
      <c r="D7124" s="5" t="s">
        <v>904</v>
      </c>
    </row>
    <row r="7125" spans="1:4" x14ac:dyDescent="0.2">
      <c r="A7125">
        <v>7120</v>
      </c>
      <c r="B7125" s="15">
        <f>'BudgetSum 2-4'!F117</f>
        <v>25000</v>
      </c>
      <c r="C7125" s="1578">
        <f t="shared" si="89"/>
        <v>-17880</v>
      </c>
      <c r="D7125" s="5" t="s">
        <v>904</v>
      </c>
    </row>
    <row r="7126" spans="1:4" x14ac:dyDescent="0.2">
      <c r="A7126">
        <v>7121</v>
      </c>
      <c r="B7126" s="15">
        <f>'BudgetSum 2-4'!F118</f>
        <v>1288</v>
      </c>
      <c r="C7126" s="1578">
        <f t="shared" si="89"/>
        <v>5833</v>
      </c>
      <c r="D7126" s="5" t="s">
        <v>904</v>
      </c>
    </row>
    <row r="7127" spans="1:4" x14ac:dyDescent="0.2">
      <c r="A7127">
        <v>7122</v>
      </c>
      <c r="B7127" s="15">
        <f>'BudgetSum 2-4'!G91</f>
        <v>101518</v>
      </c>
      <c r="C7127" s="1578">
        <f t="shared" si="89"/>
        <v>-94396</v>
      </c>
      <c r="D7127" s="5" t="s">
        <v>904</v>
      </c>
    </row>
    <row r="7128" spans="1:4" x14ac:dyDescent="0.2">
      <c r="A7128">
        <v>7123</v>
      </c>
      <c r="B7128" s="15">
        <f>'BudgetSum 2-4'!G93</f>
        <v>52001</v>
      </c>
      <c r="C7128" s="1578">
        <f t="shared" si="89"/>
        <v>-44878</v>
      </c>
      <c r="D7128" s="5" t="s">
        <v>904</v>
      </c>
    </row>
    <row r="7129" spans="1:4" x14ac:dyDescent="0.2">
      <c r="A7129">
        <v>7124</v>
      </c>
      <c r="B7129" s="15">
        <f>'BudgetSum 2-4'!G94</f>
        <v>0</v>
      </c>
      <c r="C7129" s="1578">
        <f t="shared" si="89"/>
        <v>7124</v>
      </c>
      <c r="D7129" s="5" t="s">
        <v>904</v>
      </c>
    </row>
    <row r="7130" spans="1:4" x14ac:dyDescent="0.2">
      <c r="A7130">
        <v>7125</v>
      </c>
      <c r="B7130" s="15">
        <f>'BudgetSum 2-4'!G95</f>
        <v>0</v>
      </c>
      <c r="C7130" s="1578">
        <f t="shared" si="89"/>
        <v>7125</v>
      </c>
      <c r="D7130" s="5" t="s">
        <v>904</v>
      </c>
    </row>
    <row r="7131" spans="1:4" x14ac:dyDescent="0.2">
      <c r="A7131">
        <v>7126</v>
      </c>
      <c r="B7131" s="15">
        <f>'BudgetSum 2-4'!G96</f>
        <v>0</v>
      </c>
      <c r="C7131" s="1578">
        <f t="shared" si="89"/>
        <v>7126</v>
      </c>
      <c r="D7131" s="5" t="s">
        <v>904</v>
      </c>
    </row>
    <row r="7132" spans="1:4" x14ac:dyDescent="0.2">
      <c r="A7132">
        <v>7127</v>
      </c>
      <c r="B7132" s="15">
        <f>'BudgetSum 2-4'!G97</f>
        <v>52001</v>
      </c>
      <c r="C7132" s="1578">
        <f t="shared" si="89"/>
        <v>-44874</v>
      </c>
      <c r="D7132" s="5" t="s">
        <v>904</v>
      </c>
    </row>
    <row r="7133" spans="1:4" x14ac:dyDescent="0.2">
      <c r="A7133">
        <v>7128</v>
      </c>
      <c r="B7133" s="15">
        <f>'BudgetSum 2-4'!G98</f>
        <v>0</v>
      </c>
      <c r="C7133" s="1578">
        <f t="shared" si="89"/>
        <v>7128</v>
      </c>
      <c r="D7133" s="5" t="s">
        <v>904</v>
      </c>
    </row>
    <row r="7134" spans="1:4" x14ac:dyDescent="0.2">
      <c r="A7134">
        <v>7129</v>
      </c>
      <c r="B7134" s="15">
        <f>'BudgetSum 2-4'!G99</f>
        <v>52001</v>
      </c>
      <c r="C7134" s="1578">
        <f t="shared" si="89"/>
        <v>-44872</v>
      </c>
      <c r="D7134" s="5" t="s">
        <v>904</v>
      </c>
    </row>
    <row r="7135" spans="1:4" x14ac:dyDescent="0.2">
      <c r="A7135">
        <v>7130</v>
      </c>
      <c r="B7135" s="15">
        <f>'BudgetSum 2-4'!G101</f>
        <v>24630</v>
      </c>
      <c r="C7135" s="1578">
        <f t="shared" si="89"/>
        <v>-17500</v>
      </c>
      <c r="D7135" s="5" t="s">
        <v>904</v>
      </c>
    </row>
    <row r="7136" spans="1:4" x14ac:dyDescent="0.2">
      <c r="A7136">
        <v>7131</v>
      </c>
      <c r="B7136" s="15">
        <f>'BudgetSum 2-4'!G102</f>
        <v>34140</v>
      </c>
      <c r="C7136" s="1578">
        <f t="shared" si="89"/>
        <v>-27009</v>
      </c>
      <c r="D7136" s="5" t="s">
        <v>904</v>
      </c>
    </row>
    <row r="7137" spans="1:4" x14ac:dyDescent="0.2">
      <c r="A7137">
        <v>7132</v>
      </c>
      <c r="B7137" s="15">
        <f>'BudgetSum 2-4'!G103</f>
        <v>0</v>
      </c>
      <c r="C7137" s="1578">
        <f t="shared" si="89"/>
        <v>7132</v>
      </c>
      <c r="D7137" s="5" t="s">
        <v>904</v>
      </c>
    </row>
    <row r="7138" spans="1:4" x14ac:dyDescent="0.2">
      <c r="A7138">
        <v>7133</v>
      </c>
      <c r="B7138" s="15">
        <f>'BudgetSum 2-4'!G104</f>
        <v>50</v>
      </c>
      <c r="C7138" s="1578">
        <f t="shared" si="89"/>
        <v>7083</v>
      </c>
      <c r="D7138" s="5" t="s">
        <v>904</v>
      </c>
    </row>
    <row r="7139" spans="1:4" x14ac:dyDescent="0.2">
      <c r="A7139">
        <v>7134</v>
      </c>
      <c r="B7139" s="15">
        <f>'BudgetSum 2-4'!G105</f>
        <v>0</v>
      </c>
      <c r="C7139" s="1578">
        <f t="shared" si="89"/>
        <v>7134</v>
      </c>
      <c r="D7139" s="5" t="s">
        <v>904</v>
      </c>
    </row>
    <row r="7140" spans="1:4" x14ac:dyDescent="0.2">
      <c r="A7140">
        <v>7135</v>
      </c>
      <c r="B7140" s="15">
        <f>'BudgetSum 2-4'!G106</f>
        <v>0</v>
      </c>
      <c r="C7140" s="1578">
        <f t="shared" si="89"/>
        <v>7135</v>
      </c>
      <c r="D7140" s="5" t="s">
        <v>904</v>
      </c>
    </row>
    <row r="7141" spans="1:4" x14ac:dyDescent="0.2">
      <c r="A7141">
        <v>7136</v>
      </c>
      <c r="B7141" s="15">
        <f>'BudgetSum 2-4'!G107</f>
        <v>58820</v>
      </c>
      <c r="C7141" s="1578">
        <f t="shared" si="89"/>
        <v>-51684</v>
      </c>
      <c r="D7141" s="5" t="s">
        <v>904</v>
      </c>
    </row>
    <row r="7142" spans="1:4" x14ac:dyDescent="0.2">
      <c r="A7142">
        <v>7137</v>
      </c>
      <c r="B7142" s="15">
        <f>'BudgetSum 2-4'!G108</f>
        <v>0</v>
      </c>
      <c r="C7142" s="1578">
        <f t="shared" si="89"/>
        <v>7137</v>
      </c>
      <c r="D7142" s="5" t="s">
        <v>904</v>
      </c>
    </row>
    <row r="7143" spans="1:4" x14ac:dyDescent="0.2">
      <c r="A7143">
        <v>7138</v>
      </c>
      <c r="B7143" s="15">
        <f>'BudgetSum 2-4'!G109</f>
        <v>58820</v>
      </c>
      <c r="C7143" s="1578">
        <f t="shared" si="89"/>
        <v>-51682</v>
      </c>
      <c r="D7143" s="5" t="s">
        <v>904</v>
      </c>
    </row>
    <row r="7144" spans="1:4" x14ac:dyDescent="0.2">
      <c r="A7144">
        <v>7139</v>
      </c>
      <c r="B7144" s="15">
        <f>'BudgetSum 2-4'!G110</f>
        <v>-6819</v>
      </c>
      <c r="C7144" s="1578">
        <f t="shared" si="89"/>
        <v>13958</v>
      </c>
      <c r="D7144" s="5" t="s">
        <v>904</v>
      </c>
    </row>
    <row r="7145" spans="1:4" x14ac:dyDescent="0.2">
      <c r="A7145">
        <v>7140</v>
      </c>
      <c r="B7145" s="15">
        <f>'BudgetSum 2-4'!G113</f>
        <v>0</v>
      </c>
      <c r="C7145" s="1578">
        <f t="shared" si="89"/>
        <v>7140</v>
      </c>
      <c r="D7145" s="5" t="s">
        <v>904</v>
      </c>
    </row>
    <row r="7146" spans="1:4" x14ac:dyDescent="0.2">
      <c r="A7146">
        <v>7141</v>
      </c>
      <c r="B7146" s="15">
        <f>'BudgetSum 2-4'!G116</f>
        <v>0</v>
      </c>
      <c r="C7146" s="1578">
        <f t="shared" si="89"/>
        <v>7141</v>
      </c>
      <c r="D7146" s="5" t="s">
        <v>904</v>
      </c>
    </row>
    <row r="7147" spans="1:4" x14ac:dyDescent="0.2">
      <c r="A7147">
        <v>7142</v>
      </c>
      <c r="B7147" s="15">
        <f>'BudgetSum 2-4'!G117</f>
        <v>0</v>
      </c>
      <c r="C7147" s="1578">
        <f t="shared" si="89"/>
        <v>7142</v>
      </c>
      <c r="D7147" s="5" t="s">
        <v>904</v>
      </c>
    </row>
    <row r="7148" spans="1:4" x14ac:dyDescent="0.2">
      <c r="A7148">
        <v>7143</v>
      </c>
      <c r="B7148" s="15">
        <f>'BudgetSum 2-4'!G118</f>
        <v>94699</v>
      </c>
      <c r="C7148" s="1578">
        <f t="shared" si="89"/>
        <v>-87556</v>
      </c>
      <c r="D7148" s="5" t="s">
        <v>904</v>
      </c>
    </row>
    <row r="7149" spans="1:4" x14ac:dyDescent="0.2">
      <c r="A7149">
        <v>7144</v>
      </c>
      <c r="B7149" s="15">
        <f>'BudgetSum 2-4'!H91</f>
        <v>44914</v>
      </c>
      <c r="C7149" s="1578">
        <f t="shared" si="89"/>
        <v>-37770</v>
      </c>
      <c r="D7149" s="5" t="s">
        <v>904</v>
      </c>
    </row>
    <row r="7150" spans="1:4" x14ac:dyDescent="0.2">
      <c r="A7150">
        <v>7145</v>
      </c>
      <c r="B7150" s="15">
        <f>'BudgetSum 2-4'!H93</f>
        <v>0</v>
      </c>
      <c r="C7150" s="1578">
        <f t="shared" si="89"/>
        <v>7145</v>
      </c>
      <c r="D7150" s="5" t="s">
        <v>904</v>
      </c>
    </row>
    <row r="7151" spans="1:4" x14ac:dyDescent="0.2">
      <c r="A7151">
        <v>7146</v>
      </c>
      <c r="B7151" s="15">
        <f>'BudgetSum 2-4'!H95</f>
        <v>0</v>
      </c>
      <c r="C7151" s="1578">
        <f t="shared" si="89"/>
        <v>7146</v>
      </c>
      <c r="D7151" s="5" t="s">
        <v>904</v>
      </c>
    </row>
    <row r="7152" spans="1:4" x14ac:dyDescent="0.2">
      <c r="A7152">
        <v>7147</v>
      </c>
      <c r="B7152" s="15">
        <f>'BudgetSum 2-4'!H96</f>
        <v>0</v>
      </c>
      <c r="C7152" s="1578">
        <f t="shared" si="89"/>
        <v>7147</v>
      </c>
      <c r="D7152" s="5" t="s">
        <v>904</v>
      </c>
    </row>
    <row r="7153" spans="1:4" x14ac:dyDescent="0.2">
      <c r="A7153">
        <v>7148</v>
      </c>
      <c r="B7153" s="15">
        <f>'BudgetSum 2-4'!H97</f>
        <v>0</v>
      </c>
      <c r="C7153" s="1578">
        <f t="shared" si="89"/>
        <v>7148</v>
      </c>
      <c r="D7153" s="5" t="s">
        <v>904</v>
      </c>
    </row>
    <row r="7154" spans="1:4" x14ac:dyDescent="0.2">
      <c r="A7154">
        <v>7149</v>
      </c>
      <c r="B7154" s="15">
        <f>'BudgetSum 2-4'!H98</f>
        <v>0</v>
      </c>
      <c r="C7154" s="1578">
        <f t="shared" si="89"/>
        <v>7149</v>
      </c>
      <c r="D7154" s="5" t="s">
        <v>904</v>
      </c>
    </row>
    <row r="7155" spans="1:4" x14ac:dyDescent="0.2">
      <c r="A7155">
        <v>7150</v>
      </c>
      <c r="B7155" s="15">
        <f>'BudgetSum 2-4'!H99</f>
        <v>0</v>
      </c>
      <c r="C7155" s="1578">
        <f t="shared" si="89"/>
        <v>7150</v>
      </c>
      <c r="D7155" s="5" t="s">
        <v>904</v>
      </c>
    </row>
    <row r="7156" spans="1:4" x14ac:dyDescent="0.2">
      <c r="A7156">
        <v>7151</v>
      </c>
      <c r="B7156" s="15">
        <f>'BudgetSum 2-4'!H102</f>
        <v>40000</v>
      </c>
      <c r="C7156" s="1578">
        <f t="shared" si="89"/>
        <v>-32849</v>
      </c>
      <c r="D7156" s="5" t="s">
        <v>904</v>
      </c>
    </row>
    <row r="7157" spans="1:4" x14ac:dyDescent="0.2">
      <c r="A7157">
        <v>7152</v>
      </c>
      <c r="B7157" s="15">
        <f>'BudgetSum 2-4'!H104</f>
        <v>0</v>
      </c>
      <c r="C7157" s="1578">
        <f t="shared" si="89"/>
        <v>7152</v>
      </c>
      <c r="D7157" s="5" t="s">
        <v>904</v>
      </c>
    </row>
    <row r="7158" spans="1:4" x14ac:dyDescent="0.2">
      <c r="A7158">
        <v>7153</v>
      </c>
      <c r="B7158" s="15">
        <f>'BudgetSum 2-4'!H106</f>
        <v>0</v>
      </c>
      <c r="C7158" s="1578">
        <f t="shared" si="89"/>
        <v>7153</v>
      </c>
      <c r="D7158" s="5" t="s">
        <v>904</v>
      </c>
    </row>
    <row r="7159" spans="1:4" x14ac:dyDescent="0.2">
      <c r="A7159">
        <v>7154</v>
      </c>
      <c r="B7159" s="15">
        <f>'BudgetSum 2-4'!H107</f>
        <v>40000</v>
      </c>
      <c r="C7159" s="1578">
        <f t="shared" si="89"/>
        <v>-32846</v>
      </c>
      <c r="D7159" s="5" t="s">
        <v>904</v>
      </c>
    </row>
    <row r="7160" spans="1:4" x14ac:dyDescent="0.2">
      <c r="A7160">
        <v>7155</v>
      </c>
      <c r="B7160" s="15">
        <f>'BudgetSum 2-4'!H108</f>
        <v>0</v>
      </c>
      <c r="C7160" s="1578">
        <f t="shared" si="89"/>
        <v>7155</v>
      </c>
      <c r="D7160" s="5" t="s">
        <v>904</v>
      </c>
    </row>
    <row r="7161" spans="1:4" x14ac:dyDescent="0.2">
      <c r="A7161">
        <v>7156</v>
      </c>
      <c r="B7161" s="15">
        <f>'BudgetSum 2-4'!H109</f>
        <v>40000</v>
      </c>
      <c r="C7161" s="1578">
        <f t="shared" si="89"/>
        <v>-32844</v>
      </c>
      <c r="D7161" s="5" t="s">
        <v>904</v>
      </c>
    </row>
    <row r="7162" spans="1:4" x14ac:dyDescent="0.2">
      <c r="A7162">
        <v>7157</v>
      </c>
      <c r="B7162" s="15">
        <f>'BudgetSum 2-4'!H110</f>
        <v>-40000</v>
      </c>
      <c r="C7162" s="1578">
        <f t="shared" si="89"/>
        <v>47157</v>
      </c>
      <c r="D7162" s="5" t="s">
        <v>904</v>
      </c>
    </row>
    <row r="7163" spans="1:4" x14ac:dyDescent="0.2">
      <c r="A7163">
        <v>7158</v>
      </c>
      <c r="B7163" s="15">
        <f>'BudgetSum 2-4'!H113</f>
        <v>0</v>
      </c>
      <c r="C7163" s="1578">
        <f t="shared" si="89"/>
        <v>7158</v>
      </c>
      <c r="D7163" s="5" t="s">
        <v>904</v>
      </c>
    </row>
    <row r="7164" spans="1:4" x14ac:dyDescent="0.2">
      <c r="A7164">
        <v>7159</v>
      </c>
      <c r="B7164" s="15">
        <f>'BudgetSum 2-4'!H116</f>
        <v>0</v>
      </c>
      <c r="C7164" s="1578">
        <f t="shared" si="89"/>
        <v>7159</v>
      </c>
      <c r="D7164" s="5" t="s">
        <v>904</v>
      </c>
    </row>
    <row r="7165" spans="1:4" x14ac:dyDescent="0.2">
      <c r="A7165">
        <v>7160</v>
      </c>
      <c r="B7165" s="15">
        <f>'BudgetSum 2-4'!H117</f>
        <v>0</v>
      </c>
      <c r="C7165" s="1578">
        <f t="shared" si="89"/>
        <v>7160</v>
      </c>
      <c r="D7165" s="5" t="s">
        <v>904</v>
      </c>
    </row>
    <row r="7166" spans="1:4" x14ac:dyDescent="0.2">
      <c r="A7166">
        <v>7161</v>
      </c>
      <c r="B7166" s="15">
        <f>'BudgetSum 2-4'!H118</f>
        <v>4914</v>
      </c>
      <c r="C7166" s="1578">
        <f t="shared" si="89"/>
        <v>2247</v>
      </c>
      <c r="D7166" s="5" t="s">
        <v>904</v>
      </c>
    </row>
    <row r="7167" spans="1:4" x14ac:dyDescent="0.2">
      <c r="A7167">
        <v>7162</v>
      </c>
      <c r="B7167" s="15">
        <f>'BudgetSum 2-4'!I91</f>
        <v>126401</v>
      </c>
      <c r="C7167" s="1578">
        <f t="shared" si="89"/>
        <v>-119239</v>
      </c>
      <c r="D7167" s="5" t="s">
        <v>904</v>
      </c>
    </row>
    <row r="7168" spans="1:4" x14ac:dyDescent="0.2">
      <c r="A7168">
        <v>7163</v>
      </c>
      <c r="B7168" s="15">
        <f>'BudgetSum 2-4'!I93</f>
        <v>11617</v>
      </c>
      <c r="C7168" s="1578">
        <f t="shared" si="89"/>
        <v>-4454</v>
      </c>
      <c r="D7168" s="5" t="s">
        <v>904</v>
      </c>
    </row>
    <row r="7169" spans="1:4" x14ac:dyDescent="0.2">
      <c r="A7169">
        <v>7164</v>
      </c>
      <c r="B7169" s="15">
        <f>'BudgetSum 2-4'!I95</f>
        <v>0</v>
      </c>
      <c r="C7169" s="1578">
        <f t="shared" si="89"/>
        <v>7164</v>
      </c>
      <c r="D7169" s="5" t="s">
        <v>904</v>
      </c>
    </row>
    <row r="7170" spans="1:4" x14ac:dyDescent="0.2">
      <c r="A7170">
        <v>7165</v>
      </c>
      <c r="B7170" s="15">
        <f>'BudgetSum 2-4'!I96</f>
        <v>0</v>
      </c>
      <c r="C7170" s="1578">
        <f t="shared" si="89"/>
        <v>7165</v>
      </c>
      <c r="D7170" s="5" t="s">
        <v>904</v>
      </c>
    </row>
    <row r="7171" spans="1:4" x14ac:dyDescent="0.2">
      <c r="A7171">
        <v>7166</v>
      </c>
      <c r="B7171" s="15">
        <f>'BudgetSum 2-4'!I97</f>
        <v>11617</v>
      </c>
      <c r="C7171" s="1578">
        <f t="shared" si="89"/>
        <v>-4451</v>
      </c>
      <c r="D7171" s="5" t="s">
        <v>904</v>
      </c>
    </row>
    <row r="7172" spans="1:4" x14ac:dyDescent="0.2">
      <c r="A7172">
        <v>7167</v>
      </c>
      <c r="B7172" s="15">
        <f>'BudgetSum 2-4'!I99</f>
        <v>11617</v>
      </c>
      <c r="C7172" s="1578">
        <f t="shared" ref="C7172:C7235" si="90">A7172-B7172</f>
        <v>-4450</v>
      </c>
      <c r="D7172" s="5" t="s">
        <v>904</v>
      </c>
    </row>
    <row r="7173" spans="1:4" x14ac:dyDescent="0.2">
      <c r="A7173">
        <v>7168</v>
      </c>
      <c r="B7173" s="15">
        <f>'BudgetSum 2-4'!I110</f>
        <v>11617</v>
      </c>
      <c r="C7173" s="1578">
        <f t="shared" si="90"/>
        <v>-4449</v>
      </c>
      <c r="D7173" s="5" t="s">
        <v>904</v>
      </c>
    </row>
    <row r="7174" spans="1:4" x14ac:dyDescent="0.2">
      <c r="A7174">
        <v>7169</v>
      </c>
      <c r="B7174" s="15">
        <f>'BudgetSum 2-4'!I113</f>
        <v>0</v>
      </c>
      <c r="C7174" s="1578">
        <f t="shared" si="90"/>
        <v>7169</v>
      </c>
      <c r="D7174" s="5" t="s">
        <v>904</v>
      </c>
    </row>
    <row r="7175" spans="1:4" x14ac:dyDescent="0.2">
      <c r="A7175">
        <v>7170</v>
      </c>
      <c r="B7175" s="15">
        <f>'BudgetSum 2-4'!I116</f>
        <v>93000</v>
      </c>
      <c r="C7175" s="1578">
        <f t="shared" si="90"/>
        <v>-85830</v>
      </c>
      <c r="D7175" s="5" t="s">
        <v>904</v>
      </c>
    </row>
    <row r="7176" spans="1:4" x14ac:dyDescent="0.2">
      <c r="A7176">
        <v>7171</v>
      </c>
      <c r="B7176" s="15">
        <f>'BudgetSum 2-4'!I117</f>
        <v>-93000</v>
      </c>
      <c r="C7176" s="1578">
        <f t="shared" si="90"/>
        <v>100171</v>
      </c>
      <c r="D7176" s="5" t="s">
        <v>904</v>
      </c>
    </row>
    <row r="7177" spans="1:4" x14ac:dyDescent="0.2">
      <c r="A7177">
        <v>7172</v>
      </c>
      <c r="B7177" s="15">
        <f>'BudgetSum 2-4'!I118</f>
        <v>45018</v>
      </c>
      <c r="C7177" s="1578">
        <f t="shared" si="90"/>
        <v>-37846</v>
      </c>
      <c r="D7177" s="5" t="s">
        <v>904</v>
      </c>
    </row>
    <row r="7178" spans="1:4" x14ac:dyDescent="0.2">
      <c r="A7178">
        <v>7173</v>
      </c>
      <c r="B7178" s="15">
        <f>'BudgetSum 2-4'!J91</f>
        <v>128411</v>
      </c>
      <c r="C7178" s="1578">
        <f t="shared" si="90"/>
        <v>-121238</v>
      </c>
      <c r="D7178" s="5" t="s">
        <v>904</v>
      </c>
    </row>
    <row r="7179" spans="1:4" x14ac:dyDescent="0.2">
      <c r="A7179">
        <v>7174</v>
      </c>
      <c r="B7179" s="15">
        <f>'BudgetSum 2-4'!J93</f>
        <v>103827</v>
      </c>
      <c r="C7179" s="1578">
        <f t="shared" si="90"/>
        <v>-96653</v>
      </c>
      <c r="D7179" s="5" t="s">
        <v>904</v>
      </c>
    </row>
    <row r="7180" spans="1:4" x14ac:dyDescent="0.2">
      <c r="A7180">
        <v>7175</v>
      </c>
      <c r="B7180" s="15">
        <f>'BudgetSum 2-4'!J95</f>
        <v>0</v>
      </c>
      <c r="C7180" s="1578">
        <f t="shared" si="90"/>
        <v>7175</v>
      </c>
      <c r="D7180" s="5" t="s">
        <v>904</v>
      </c>
    </row>
    <row r="7181" spans="1:4" x14ac:dyDescent="0.2">
      <c r="A7181">
        <v>7176</v>
      </c>
      <c r="B7181" s="15">
        <f>'BudgetSum 2-4'!J96</f>
        <v>0</v>
      </c>
      <c r="C7181" s="1578">
        <f t="shared" si="90"/>
        <v>7176</v>
      </c>
      <c r="D7181" s="5" t="s">
        <v>904</v>
      </c>
    </row>
    <row r="7182" spans="1:4" x14ac:dyDescent="0.2">
      <c r="A7182">
        <v>7177</v>
      </c>
      <c r="B7182" s="15">
        <f>'BudgetSum 2-4'!J97</f>
        <v>103827</v>
      </c>
      <c r="C7182" s="1578">
        <f t="shared" si="90"/>
        <v>-96650</v>
      </c>
      <c r="D7182" s="5" t="s">
        <v>904</v>
      </c>
    </row>
    <row r="7183" spans="1:4" x14ac:dyDescent="0.2">
      <c r="A7183">
        <v>7178</v>
      </c>
      <c r="B7183" s="15">
        <f>'BudgetSum 2-4'!J98</f>
        <v>0</v>
      </c>
      <c r="C7183" s="1578">
        <f t="shared" si="90"/>
        <v>7178</v>
      </c>
      <c r="D7183" s="5" t="s">
        <v>904</v>
      </c>
    </row>
    <row r="7184" spans="1:4" x14ac:dyDescent="0.2">
      <c r="A7184">
        <v>7179</v>
      </c>
      <c r="B7184" s="15">
        <f>'BudgetSum 2-4'!J99</f>
        <v>103827</v>
      </c>
      <c r="C7184" s="1578">
        <f t="shared" si="90"/>
        <v>-96648</v>
      </c>
      <c r="D7184" s="5" t="s">
        <v>904</v>
      </c>
    </row>
    <row r="7185" spans="1:4" x14ac:dyDescent="0.2">
      <c r="A7185">
        <v>7180</v>
      </c>
      <c r="B7185" s="15">
        <f>'BudgetSum 2-4'!J101</f>
        <v>674</v>
      </c>
      <c r="C7185" s="1578">
        <f t="shared" si="90"/>
        <v>6506</v>
      </c>
      <c r="D7185" s="5" t="s">
        <v>904</v>
      </c>
    </row>
    <row r="7186" spans="1:4" x14ac:dyDescent="0.2">
      <c r="A7186">
        <v>7181</v>
      </c>
      <c r="B7186" s="15">
        <f>'BudgetSum 2-4'!J102</f>
        <v>100103</v>
      </c>
      <c r="C7186" s="1578">
        <f t="shared" si="90"/>
        <v>-92922</v>
      </c>
      <c r="D7186" s="5" t="s">
        <v>904</v>
      </c>
    </row>
    <row r="7187" spans="1:4" x14ac:dyDescent="0.2">
      <c r="A7187">
        <v>7182</v>
      </c>
      <c r="B7187" s="15">
        <f>'BudgetSum 2-4'!J103</f>
        <v>0</v>
      </c>
      <c r="C7187" s="1578">
        <f t="shared" si="90"/>
        <v>7182</v>
      </c>
      <c r="D7187" s="5" t="s">
        <v>904</v>
      </c>
    </row>
    <row r="7188" spans="1:4" x14ac:dyDescent="0.2">
      <c r="A7188">
        <v>7183</v>
      </c>
      <c r="B7188" s="15">
        <f>'BudgetSum 2-4'!J104</f>
        <v>1051</v>
      </c>
      <c r="C7188" s="1578">
        <f t="shared" si="90"/>
        <v>6132</v>
      </c>
      <c r="D7188" s="5" t="s">
        <v>904</v>
      </c>
    </row>
    <row r="7189" spans="1:4" x14ac:dyDescent="0.2">
      <c r="A7189">
        <v>7184</v>
      </c>
      <c r="B7189" s="15">
        <f>'BudgetSum 2-4'!J107</f>
        <v>101828</v>
      </c>
      <c r="C7189" s="1578">
        <f t="shared" si="90"/>
        <v>-94644</v>
      </c>
      <c r="D7189" s="5" t="s">
        <v>904</v>
      </c>
    </row>
    <row r="7190" spans="1:4" x14ac:dyDescent="0.2">
      <c r="A7190">
        <v>7185</v>
      </c>
      <c r="B7190" s="15">
        <f>'BudgetSum 2-4'!J108</f>
        <v>0</v>
      </c>
      <c r="C7190" s="1578">
        <f t="shared" si="90"/>
        <v>7185</v>
      </c>
      <c r="D7190" s="5" t="s">
        <v>904</v>
      </c>
    </row>
    <row r="7191" spans="1:4" x14ac:dyDescent="0.2">
      <c r="A7191">
        <v>7186</v>
      </c>
      <c r="B7191" s="15">
        <f>'BudgetSum 2-4'!J109</f>
        <v>101828</v>
      </c>
      <c r="C7191" s="1578">
        <f t="shared" si="90"/>
        <v>-94642</v>
      </c>
      <c r="D7191" s="5" t="s">
        <v>904</v>
      </c>
    </row>
    <row r="7192" spans="1:4" x14ac:dyDescent="0.2">
      <c r="A7192">
        <v>7187</v>
      </c>
      <c r="B7192" s="15">
        <f>'BudgetSum 2-4'!J110</f>
        <v>1999</v>
      </c>
      <c r="C7192" s="1578">
        <f t="shared" si="90"/>
        <v>5188</v>
      </c>
      <c r="D7192" s="5" t="s">
        <v>904</v>
      </c>
    </row>
    <row r="7193" spans="1:4" x14ac:dyDescent="0.2">
      <c r="A7193">
        <v>7188</v>
      </c>
      <c r="B7193" s="15">
        <f>'BudgetSum 2-4'!J113</f>
        <v>0</v>
      </c>
      <c r="C7193" s="1578">
        <f t="shared" si="90"/>
        <v>7188</v>
      </c>
      <c r="D7193" s="5" t="s">
        <v>904</v>
      </c>
    </row>
    <row r="7194" spans="1:4" x14ac:dyDescent="0.2">
      <c r="A7194">
        <v>7189</v>
      </c>
      <c r="B7194" s="15">
        <f>'BudgetSum 2-4'!J116</f>
        <v>0</v>
      </c>
      <c r="C7194" s="1578">
        <f t="shared" si="90"/>
        <v>7189</v>
      </c>
      <c r="D7194" s="5" t="s">
        <v>904</v>
      </c>
    </row>
    <row r="7195" spans="1:4" x14ac:dyDescent="0.2">
      <c r="A7195">
        <v>7190</v>
      </c>
      <c r="B7195" s="15">
        <f>'BudgetSum 2-4'!J117</f>
        <v>0</v>
      </c>
      <c r="C7195" s="1578">
        <f t="shared" si="90"/>
        <v>7190</v>
      </c>
      <c r="D7195" s="5" t="s">
        <v>904</v>
      </c>
    </row>
    <row r="7196" spans="1:4" x14ac:dyDescent="0.2">
      <c r="A7196">
        <v>7191</v>
      </c>
      <c r="B7196" s="15">
        <f>'BudgetSum 2-4'!J118</f>
        <v>130410</v>
      </c>
      <c r="C7196" s="1578">
        <f t="shared" si="90"/>
        <v>-123219</v>
      </c>
      <c r="D7196" s="5" t="s">
        <v>904</v>
      </c>
    </row>
    <row r="7197" spans="1:4" x14ac:dyDescent="0.2">
      <c r="A7197">
        <v>7192</v>
      </c>
      <c r="B7197" s="15">
        <f>'BudgetSum 2-4'!K91</f>
        <v>54256</v>
      </c>
      <c r="C7197" s="1578">
        <f t="shared" si="90"/>
        <v>-47064</v>
      </c>
      <c r="D7197" s="5" t="s">
        <v>904</v>
      </c>
    </row>
    <row r="7198" spans="1:4" x14ac:dyDescent="0.2">
      <c r="A7198">
        <v>7193</v>
      </c>
      <c r="B7198" s="15">
        <f>'BudgetSum 2-4'!K93</f>
        <v>11567</v>
      </c>
      <c r="C7198" s="1578">
        <f t="shared" si="90"/>
        <v>-4374</v>
      </c>
      <c r="D7198" s="5" t="s">
        <v>904</v>
      </c>
    </row>
    <row r="7199" spans="1:4" x14ac:dyDescent="0.2">
      <c r="A7199">
        <v>7194</v>
      </c>
      <c r="B7199" s="15">
        <f>'BudgetSum 2-4'!K95</f>
        <v>0</v>
      </c>
      <c r="C7199" s="1578">
        <f t="shared" si="90"/>
        <v>7194</v>
      </c>
      <c r="D7199" s="5" t="s">
        <v>904</v>
      </c>
    </row>
    <row r="7200" spans="1:4" x14ac:dyDescent="0.2">
      <c r="A7200">
        <v>7195</v>
      </c>
      <c r="B7200" s="15">
        <f>'BudgetSum 2-4'!K96</f>
        <v>0</v>
      </c>
      <c r="C7200" s="1578">
        <f t="shared" si="90"/>
        <v>7195</v>
      </c>
      <c r="D7200" s="5" t="s">
        <v>904</v>
      </c>
    </row>
    <row r="7201" spans="1:4" x14ac:dyDescent="0.2">
      <c r="A7201">
        <v>7196</v>
      </c>
      <c r="B7201" s="15">
        <f>'BudgetSum 2-4'!K97</f>
        <v>11567</v>
      </c>
      <c r="C7201" s="1578">
        <f t="shared" si="90"/>
        <v>-4371</v>
      </c>
      <c r="D7201" s="5" t="s">
        <v>904</v>
      </c>
    </row>
    <row r="7202" spans="1:4" x14ac:dyDescent="0.2">
      <c r="A7202">
        <v>7197</v>
      </c>
      <c r="B7202" s="15">
        <f>'BudgetSum 2-4'!K98</f>
        <v>0</v>
      </c>
      <c r="C7202" s="1578">
        <f t="shared" si="90"/>
        <v>7197</v>
      </c>
      <c r="D7202" s="5" t="s">
        <v>904</v>
      </c>
    </row>
    <row r="7203" spans="1:4" x14ac:dyDescent="0.2">
      <c r="A7203">
        <v>7198</v>
      </c>
      <c r="B7203" s="15">
        <f>'BudgetSum 2-4'!K99</f>
        <v>11567</v>
      </c>
      <c r="C7203" s="1578">
        <f t="shared" si="90"/>
        <v>-4369</v>
      </c>
      <c r="D7203" s="5" t="s">
        <v>904</v>
      </c>
    </row>
    <row r="7204" spans="1:4" x14ac:dyDescent="0.2">
      <c r="A7204">
        <v>7199</v>
      </c>
      <c r="B7204" s="15">
        <f>'BudgetSum 2-4'!K102</f>
        <v>25000</v>
      </c>
      <c r="C7204" s="1578">
        <f t="shared" si="90"/>
        <v>-17801</v>
      </c>
      <c r="D7204" s="5" t="s">
        <v>904</v>
      </c>
    </row>
    <row r="7205" spans="1:4" x14ac:dyDescent="0.2">
      <c r="A7205">
        <v>7200</v>
      </c>
      <c r="B7205" s="15">
        <f>'BudgetSum 2-4'!K104</f>
        <v>0</v>
      </c>
      <c r="C7205" s="1578">
        <f t="shared" si="90"/>
        <v>7200</v>
      </c>
      <c r="D7205" s="5" t="s">
        <v>904</v>
      </c>
    </row>
    <row r="7206" spans="1:4" x14ac:dyDescent="0.2">
      <c r="A7206">
        <v>7201</v>
      </c>
      <c r="B7206" s="15">
        <f>'BudgetSum 2-4'!K105</f>
        <v>0</v>
      </c>
      <c r="C7206" s="1578">
        <f t="shared" si="90"/>
        <v>7201</v>
      </c>
      <c r="D7206" s="5" t="s">
        <v>904</v>
      </c>
    </row>
    <row r="7207" spans="1:4" x14ac:dyDescent="0.2">
      <c r="A7207">
        <v>7202</v>
      </c>
      <c r="B7207" s="15">
        <f>'BudgetSum 2-4'!K106</f>
        <v>0</v>
      </c>
      <c r="C7207" s="1578">
        <f t="shared" si="90"/>
        <v>7202</v>
      </c>
      <c r="D7207" s="5" t="s">
        <v>904</v>
      </c>
    </row>
    <row r="7208" spans="1:4" x14ac:dyDescent="0.2">
      <c r="A7208">
        <v>7203</v>
      </c>
      <c r="B7208" s="15">
        <f>'BudgetSum 2-4'!K107</f>
        <v>25000</v>
      </c>
      <c r="C7208" s="1578">
        <f t="shared" si="90"/>
        <v>-17797</v>
      </c>
      <c r="D7208" s="5" t="s">
        <v>904</v>
      </c>
    </row>
    <row r="7209" spans="1:4" x14ac:dyDescent="0.2">
      <c r="A7209">
        <v>7204</v>
      </c>
      <c r="B7209" s="15">
        <f>'BudgetSum 2-4'!K108</f>
        <v>0</v>
      </c>
      <c r="C7209" s="1578">
        <f t="shared" si="90"/>
        <v>7204</v>
      </c>
      <c r="D7209" s="5" t="s">
        <v>904</v>
      </c>
    </row>
    <row r="7210" spans="1:4" x14ac:dyDescent="0.2">
      <c r="A7210">
        <v>7205</v>
      </c>
      <c r="B7210" s="15">
        <f>'BudgetSum 2-4'!K109</f>
        <v>25000</v>
      </c>
      <c r="C7210" s="1578">
        <f t="shared" si="90"/>
        <v>-17795</v>
      </c>
      <c r="D7210" s="5" t="s">
        <v>904</v>
      </c>
    </row>
    <row r="7211" spans="1:4" x14ac:dyDescent="0.2">
      <c r="A7211">
        <v>7206</v>
      </c>
      <c r="B7211" s="15">
        <f>'BudgetSum 2-4'!K110</f>
        <v>-13433</v>
      </c>
      <c r="C7211" s="1578">
        <f t="shared" si="90"/>
        <v>20639</v>
      </c>
      <c r="D7211" s="5" t="s">
        <v>904</v>
      </c>
    </row>
    <row r="7212" spans="1:4" x14ac:dyDescent="0.2">
      <c r="A7212">
        <v>7207</v>
      </c>
      <c r="B7212" s="15">
        <f>'BudgetSum 2-4'!K113</f>
        <v>0</v>
      </c>
      <c r="C7212" s="1578">
        <f t="shared" si="90"/>
        <v>7207</v>
      </c>
      <c r="D7212" s="5" t="s">
        <v>904</v>
      </c>
    </row>
    <row r="7213" spans="1:4" x14ac:dyDescent="0.2">
      <c r="A7213">
        <v>7208</v>
      </c>
      <c r="B7213" s="15">
        <f>'BudgetSum 2-4'!K116</f>
        <v>0</v>
      </c>
      <c r="C7213" s="1578">
        <f t="shared" si="90"/>
        <v>7208</v>
      </c>
      <c r="D7213" s="5" t="s">
        <v>904</v>
      </c>
    </row>
    <row r="7214" spans="1:4" x14ac:dyDescent="0.2">
      <c r="A7214">
        <v>7209</v>
      </c>
      <c r="B7214" s="15">
        <f>'BudgetSum 2-4'!K117</f>
        <v>0</v>
      </c>
      <c r="C7214" s="1578">
        <f t="shared" si="90"/>
        <v>7209</v>
      </c>
      <c r="D7214" s="5" t="s">
        <v>904</v>
      </c>
    </row>
    <row r="7215" spans="1:4" x14ac:dyDescent="0.2">
      <c r="A7215">
        <v>7210</v>
      </c>
      <c r="B7215" s="15">
        <f>'BudgetSum 2-4'!K118</f>
        <v>40823</v>
      </c>
      <c r="C7215" s="1578">
        <f t="shared" si="90"/>
        <v>-33613</v>
      </c>
      <c r="D7215" s="5" t="s">
        <v>904</v>
      </c>
    </row>
    <row r="7216" spans="1:4" x14ac:dyDescent="0.2">
      <c r="A7216">
        <v>7211</v>
      </c>
      <c r="B7216" s="15">
        <f>'CashSum 5'!C23</f>
        <v>8951</v>
      </c>
      <c r="C7216" s="1578">
        <f t="shared" si="90"/>
        <v>-1740</v>
      </c>
      <c r="D7216" s="5" t="s">
        <v>906</v>
      </c>
    </row>
    <row r="7217" spans="1:4" x14ac:dyDescent="0.2">
      <c r="A7217">
        <v>7212</v>
      </c>
      <c r="B7217" s="15">
        <f>'CashSum 5'!C24</f>
        <v>6000</v>
      </c>
      <c r="C7217" s="1578">
        <f t="shared" si="90"/>
        <v>1212</v>
      </c>
      <c r="D7217" s="5" t="s">
        <v>906</v>
      </c>
    </row>
    <row r="7218" spans="1:4" x14ac:dyDescent="0.2">
      <c r="A7218" s="4">
        <v>7213</v>
      </c>
      <c r="B7218" s="15">
        <f>'CashSum 5'!C25</f>
        <v>14951</v>
      </c>
      <c r="C7218" s="1578">
        <f t="shared" si="90"/>
        <v>-7738</v>
      </c>
      <c r="D7218" s="5" t="s">
        <v>906</v>
      </c>
    </row>
    <row r="7219" spans="1:4" x14ac:dyDescent="0.2">
      <c r="A7219" s="4">
        <v>7214</v>
      </c>
      <c r="B7219" s="15">
        <f>'CashSum 5'!C26</f>
        <v>6000</v>
      </c>
      <c r="C7219" s="1578">
        <f t="shared" si="90"/>
        <v>1214</v>
      </c>
      <c r="D7219" s="5" t="s">
        <v>906</v>
      </c>
    </row>
    <row r="7220" spans="1:4" x14ac:dyDescent="0.2">
      <c r="A7220" s="4">
        <v>7215</v>
      </c>
      <c r="B7220" s="15">
        <f>'CashSum 5'!C27</f>
        <v>8951</v>
      </c>
      <c r="C7220" s="1578">
        <f t="shared" si="90"/>
        <v>-1736</v>
      </c>
      <c r="D7220" s="5" t="s">
        <v>906</v>
      </c>
    </row>
    <row r="7221" spans="1:4" x14ac:dyDescent="0.2">
      <c r="A7221" s="4">
        <v>7216</v>
      </c>
      <c r="B7221" s="15">
        <f>'CashSum 5'!C29</f>
        <v>842142</v>
      </c>
      <c r="C7221" s="1578">
        <f t="shared" si="90"/>
        <v>-834926</v>
      </c>
      <c r="D7221" s="5" t="s">
        <v>906</v>
      </c>
    </row>
    <row r="7222" spans="1:4" x14ac:dyDescent="0.2">
      <c r="A7222" s="4">
        <v>7217</v>
      </c>
      <c r="B7222" s="15">
        <f>'CashSum 5'!C30</f>
        <v>1742164</v>
      </c>
      <c r="C7222" s="1578">
        <f t="shared" si="90"/>
        <v>-1734947</v>
      </c>
      <c r="D7222" s="5" t="s">
        <v>906</v>
      </c>
    </row>
    <row r="7223" spans="1:4" x14ac:dyDescent="0.2">
      <c r="A7223" s="4">
        <v>7218</v>
      </c>
      <c r="B7223" s="15">
        <f>'CashSum 5'!C31</f>
        <v>0</v>
      </c>
      <c r="C7223" s="1578">
        <f t="shared" si="90"/>
        <v>7218</v>
      </c>
      <c r="D7223" s="5" t="s">
        <v>906</v>
      </c>
    </row>
    <row r="7224" spans="1:4" x14ac:dyDescent="0.2">
      <c r="A7224" s="4">
        <v>7219</v>
      </c>
      <c r="B7224" s="15">
        <f>'CashSum 5'!C32</f>
        <v>1742164</v>
      </c>
      <c r="C7224" s="1578">
        <f t="shared" si="90"/>
        <v>-1734945</v>
      </c>
      <c r="D7224" s="5" t="s">
        <v>906</v>
      </c>
    </row>
    <row r="7225" spans="1:4" x14ac:dyDescent="0.2">
      <c r="A7225" s="4">
        <v>7220</v>
      </c>
      <c r="B7225" s="15">
        <f>'CashSum 5'!C33</f>
        <v>2584306</v>
      </c>
      <c r="C7225" s="1578">
        <f t="shared" si="90"/>
        <v>-2577086</v>
      </c>
      <c r="D7225" s="5" t="s">
        <v>906</v>
      </c>
    </row>
    <row r="7226" spans="1:4" x14ac:dyDescent="0.2">
      <c r="A7226" s="4">
        <v>7221</v>
      </c>
      <c r="B7226" s="15">
        <f>'CashSum 5'!C34</f>
        <v>1962025</v>
      </c>
      <c r="C7226" s="1578">
        <f t="shared" si="90"/>
        <v>-1954804</v>
      </c>
      <c r="D7226" s="5" t="s">
        <v>906</v>
      </c>
    </row>
    <row r="7227" spans="1:4" x14ac:dyDescent="0.2">
      <c r="A7227" s="4">
        <v>7222</v>
      </c>
      <c r="B7227" s="15">
        <f>'CashSum 5'!C35</f>
        <v>0</v>
      </c>
      <c r="C7227" s="1578">
        <f t="shared" si="90"/>
        <v>7222</v>
      </c>
      <c r="D7227" s="5" t="s">
        <v>906</v>
      </c>
    </row>
    <row r="7228" spans="1:4" x14ac:dyDescent="0.2">
      <c r="A7228" s="4">
        <v>7223</v>
      </c>
      <c r="B7228" s="15">
        <f>'CashSum 5'!C36</f>
        <v>1962025</v>
      </c>
      <c r="C7228" s="1578">
        <f t="shared" si="90"/>
        <v>-1954802</v>
      </c>
      <c r="D7228" s="5" t="s">
        <v>906</v>
      </c>
    </row>
    <row r="7229" spans="1:4" x14ac:dyDescent="0.2">
      <c r="A7229" s="4">
        <v>7224</v>
      </c>
      <c r="B7229" s="15">
        <f>'CashSum 5'!C37</f>
        <v>622281</v>
      </c>
      <c r="C7229" s="1578">
        <f t="shared" si="90"/>
        <v>-615057</v>
      </c>
      <c r="D7229" s="5" t="s">
        <v>906</v>
      </c>
    </row>
    <row r="7230" spans="1:4" x14ac:dyDescent="0.2">
      <c r="A7230" s="4">
        <v>7225</v>
      </c>
      <c r="B7230" s="15">
        <f>'CashSum 5'!D29</f>
        <v>2050684</v>
      </c>
      <c r="C7230" s="1578">
        <f t="shared" si="90"/>
        <v>-2043459</v>
      </c>
      <c r="D7230" s="5" t="s">
        <v>906</v>
      </c>
    </row>
    <row r="7231" spans="1:4" x14ac:dyDescent="0.2">
      <c r="A7231" s="4">
        <v>7226</v>
      </c>
      <c r="B7231" s="15">
        <f>'CashSum 5'!D30</f>
        <v>599404</v>
      </c>
      <c r="C7231" s="1578">
        <f t="shared" si="90"/>
        <v>-592178</v>
      </c>
      <c r="D7231" s="5" t="s">
        <v>906</v>
      </c>
    </row>
    <row r="7232" spans="1:4" x14ac:dyDescent="0.2">
      <c r="A7232" s="4">
        <v>7227</v>
      </c>
      <c r="B7232" s="15">
        <f>'CashSum 5'!D31</f>
        <v>0</v>
      </c>
      <c r="C7232" s="1578">
        <f t="shared" si="90"/>
        <v>7227</v>
      </c>
      <c r="D7232" s="5" t="s">
        <v>906</v>
      </c>
    </row>
    <row r="7233" spans="1:4" x14ac:dyDescent="0.2">
      <c r="A7233">
        <v>7228</v>
      </c>
      <c r="B7233" s="15">
        <f>'CashSum 5'!D32</f>
        <v>599404</v>
      </c>
      <c r="C7233" s="1578">
        <f t="shared" si="90"/>
        <v>-592176</v>
      </c>
      <c r="D7233" s="5" t="s">
        <v>906</v>
      </c>
    </row>
    <row r="7234" spans="1:4" x14ac:dyDescent="0.2">
      <c r="A7234">
        <v>7229</v>
      </c>
      <c r="B7234" s="15">
        <f>'CashSum 5'!D33</f>
        <v>2650088</v>
      </c>
      <c r="C7234" s="1578">
        <f t="shared" si="90"/>
        <v>-2642859</v>
      </c>
      <c r="D7234" s="5" t="s">
        <v>906</v>
      </c>
    </row>
    <row r="7235" spans="1:4" x14ac:dyDescent="0.2">
      <c r="A7235">
        <v>7230</v>
      </c>
      <c r="B7235" s="15">
        <f>'CashSum 5'!D34</f>
        <v>670200</v>
      </c>
      <c r="C7235" s="1578">
        <f t="shared" si="90"/>
        <v>-662970</v>
      </c>
      <c r="D7235" s="5" t="s">
        <v>906</v>
      </c>
    </row>
    <row r="7236" spans="1:4" x14ac:dyDescent="0.2">
      <c r="A7236">
        <v>7231</v>
      </c>
      <c r="B7236" s="15">
        <f>'CashSum 5'!D35</f>
        <v>0</v>
      </c>
      <c r="C7236" s="1578">
        <f t="shared" ref="C7236:C7299" si="91">A7236-B7236</f>
        <v>7231</v>
      </c>
      <c r="D7236" s="5" t="s">
        <v>906</v>
      </c>
    </row>
    <row r="7237" spans="1:4" x14ac:dyDescent="0.2">
      <c r="A7237">
        <v>7232</v>
      </c>
      <c r="B7237" s="15">
        <f>'CashSum 5'!D36</f>
        <v>670200</v>
      </c>
      <c r="C7237" s="1578">
        <f t="shared" si="91"/>
        <v>-662968</v>
      </c>
      <c r="D7237" s="5" t="s">
        <v>906</v>
      </c>
    </row>
    <row r="7238" spans="1:4" x14ac:dyDescent="0.2">
      <c r="A7238">
        <v>7233</v>
      </c>
      <c r="B7238" s="15">
        <f>'CashSum 5'!D37</f>
        <v>1979888</v>
      </c>
      <c r="C7238" s="1578">
        <f t="shared" si="91"/>
        <v>-1972655</v>
      </c>
      <c r="D7238" s="5" t="s">
        <v>906</v>
      </c>
    </row>
    <row r="7239" spans="1:4" x14ac:dyDescent="0.2">
      <c r="A7239">
        <v>7234</v>
      </c>
      <c r="B7239" s="15">
        <f>'CashSum 5'!E29</f>
        <v>12107</v>
      </c>
      <c r="C7239" s="1578">
        <f t="shared" si="91"/>
        <v>-4873</v>
      </c>
      <c r="D7239" s="5" t="s">
        <v>906</v>
      </c>
    </row>
    <row r="7240" spans="1:4" x14ac:dyDescent="0.2">
      <c r="A7240">
        <v>7235</v>
      </c>
      <c r="B7240" s="15">
        <f>'CashSum 5'!E30</f>
        <v>56200</v>
      </c>
      <c r="C7240" s="1578">
        <f t="shared" si="91"/>
        <v>-48965</v>
      </c>
      <c r="D7240" s="5" t="s">
        <v>906</v>
      </c>
    </row>
    <row r="7241" spans="1:4" x14ac:dyDescent="0.2">
      <c r="A7241">
        <v>7236</v>
      </c>
      <c r="B7241" s="15">
        <f>'CashSum 5'!E31</f>
        <v>0</v>
      </c>
      <c r="C7241" s="1578">
        <f t="shared" si="91"/>
        <v>7236</v>
      </c>
      <c r="D7241" s="5" t="s">
        <v>906</v>
      </c>
    </row>
    <row r="7242" spans="1:4" x14ac:dyDescent="0.2">
      <c r="A7242">
        <v>7237</v>
      </c>
      <c r="B7242" s="15">
        <f>'CashSum 5'!E32</f>
        <v>56200</v>
      </c>
      <c r="C7242" s="1578">
        <f t="shared" si="91"/>
        <v>-48963</v>
      </c>
      <c r="D7242" s="5" t="s">
        <v>906</v>
      </c>
    </row>
    <row r="7243" spans="1:4" x14ac:dyDescent="0.2">
      <c r="A7243">
        <v>7238</v>
      </c>
      <c r="B7243" s="15">
        <f>'CashSum 5'!E33</f>
        <v>68307</v>
      </c>
      <c r="C7243" s="1578">
        <f t="shared" si="91"/>
        <v>-61069</v>
      </c>
      <c r="D7243" s="5" t="s">
        <v>906</v>
      </c>
    </row>
    <row r="7244" spans="1:4" x14ac:dyDescent="0.2">
      <c r="A7244">
        <v>7239</v>
      </c>
      <c r="B7244" s="15">
        <f>'CashSum 5'!E34</f>
        <v>57088</v>
      </c>
      <c r="C7244" s="1578">
        <f t="shared" si="91"/>
        <v>-49849</v>
      </c>
      <c r="D7244" s="5" t="s">
        <v>906</v>
      </c>
    </row>
    <row r="7245" spans="1:4" x14ac:dyDescent="0.2">
      <c r="A7245">
        <v>7240</v>
      </c>
      <c r="B7245" s="15">
        <f>'CashSum 5'!E35</f>
        <v>0</v>
      </c>
      <c r="C7245" s="1578">
        <f t="shared" si="91"/>
        <v>7240</v>
      </c>
      <c r="D7245" s="5" t="s">
        <v>906</v>
      </c>
    </row>
    <row r="7246" spans="1:4" x14ac:dyDescent="0.2">
      <c r="A7246">
        <v>7241</v>
      </c>
      <c r="B7246" s="15">
        <f>'CashSum 5'!E36</f>
        <v>57088</v>
      </c>
      <c r="C7246" s="1578">
        <f t="shared" si="91"/>
        <v>-49847</v>
      </c>
      <c r="D7246" s="5" t="s">
        <v>906</v>
      </c>
    </row>
    <row r="7247" spans="1:4" x14ac:dyDescent="0.2">
      <c r="A7247">
        <v>7242</v>
      </c>
      <c r="B7247" s="15">
        <f>'CashSum 5'!E37</f>
        <v>11219</v>
      </c>
      <c r="C7247" s="1578">
        <f t="shared" si="91"/>
        <v>-3977</v>
      </c>
      <c r="D7247" s="5" t="s">
        <v>906</v>
      </c>
    </row>
    <row r="7248" spans="1:4" x14ac:dyDescent="0.2">
      <c r="A7248">
        <v>7243</v>
      </c>
      <c r="B7248" s="15">
        <f>'CashSum 5'!F29</f>
        <v>7893</v>
      </c>
      <c r="C7248" s="1578">
        <f t="shared" si="91"/>
        <v>-650</v>
      </c>
      <c r="D7248" s="5" t="s">
        <v>906</v>
      </c>
    </row>
    <row r="7249" spans="1:4" x14ac:dyDescent="0.2">
      <c r="A7249">
        <v>7244</v>
      </c>
      <c r="B7249" s="15">
        <f>'CashSum 5'!F30</f>
        <v>162910</v>
      </c>
      <c r="C7249" s="1578">
        <f t="shared" si="91"/>
        <v>-155666</v>
      </c>
      <c r="D7249" s="5" t="s">
        <v>906</v>
      </c>
    </row>
    <row r="7250" spans="1:4" x14ac:dyDescent="0.2">
      <c r="A7250">
        <v>7245</v>
      </c>
      <c r="B7250" s="15">
        <f>'CashSum 5'!F31</f>
        <v>0</v>
      </c>
      <c r="C7250" s="1578">
        <f t="shared" si="91"/>
        <v>7245</v>
      </c>
      <c r="D7250" s="5" t="s">
        <v>906</v>
      </c>
    </row>
    <row r="7251" spans="1:4" x14ac:dyDescent="0.2">
      <c r="A7251">
        <v>7246</v>
      </c>
      <c r="B7251" s="15">
        <f>'CashSum 5'!F32</f>
        <v>162910</v>
      </c>
      <c r="C7251" s="1578">
        <f t="shared" si="91"/>
        <v>-155664</v>
      </c>
      <c r="D7251" s="5" t="s">
        <v>906</v>
      </c>
    </row>
    <row r="7252" spans="1:4" x14ac:dyDescent="0.2">
      <c r="A7252">
        <v>7247</v>
      </c>
      <c r="B7252" s="15">
        <f>'CashSum 5'!F33</f>
        <v>170803</v>
      </c>
      <c r="C7252" s="1578">
        <f t="shared" si="91"/>
        <v>-163556</v>
      </c>
      <c r="D7252" s="5" t="s">
        <v>906</v>
      </c>
    </row>
    <row r="7253" spans="1:4" x14ac:dyDescent="0.2">
      <c r="A7253">
        <v>7248</v>
      </c>
      <c r="B7253" s="15">
        <f>'CashSum 5'!F34</f>
        <v>169515</v>
      </c>
      <c r="C7253" s="1578">
        <f t="shared" si="91"/>
        <v>-162267</v>
      </c>
      <c r="D7253" s="5" t="s">
        <v>906</v>
      </c>
    </row>
    <row r="7254" spans="1:4" x14ac:dyDescent="0.2">
      <c r="A7254">
        <v>7249</v>
      </c>
      <c r="B7254" s="15">
        <f>'CashSum 5'!F35</f>
        <v>0</v>
      </c>
      <c r="C7254" s="1578">
        <f t="shared" si="91"/>
        <v>7249</v>
      </c>
      <c r="D7254" s="5" t="s">
        <v>906</v>
      </c>
    </row>
    <row r="7255" spans="1:4" x14ac:dyDescent="0.2">
      <c r="A7255">
        <v>7250</v>
      </c>
      <c r="B7255" s="15">
        <f>'CashSum 5'!F36</f>
        <v>169515</v>
      </c>
      <c r="C7255" s="1578">
        <f t="shared" si="91"/>
        <v>-162265</v>
      </c>
      <c r="D7255" s="5" t="s">
        <v>906</v>
      </c>
    </row>
    <row r="7256" spans="1:4" x14ac:dyDescent="0.2">
      <c r="A7256">
        <v>7251</v>
      </c>
      <c r="B7256" s="15">
        <f>'CashSum 5'!F37</f>
        <v>1288</v>
      </c>
      <c r="C7256" s="1578">
        <f t="shared" si="91"/>
        <v>5963</v>
      </c>
      <c r="D7256" s="5" t="s">
        <v>906</v>
      </c>
    </row>
    <row r="7257" spans="1:4" x14ac:dyDescent="0.2">
      <c r="A7257">
        <v>7252</v>
      </c>
      <c r="B7257" s="15">
        <f>'CashSum 5'!G29</f>
        <v>101518</v>
      </c>
      <c r="C7257" s="1578">
        <f t="shared" si="91"/>
        <v>-94266</v>
      </c>
      <c r="D7257" s="5" t="s">
        <v>906</v>
      </c>
    </row>
    <row r="7258" spans="1:4" x14ac:dyDescent="0.2">
      <c r="A7258">
        <v>7253</v>
      </c>
      <c r="B7258" s="15">
        <f>'CashSum 5'!G30</f>
        <v>52001</v>
      </c>
      <c r="C7258" s="1578">
        <f t="shared" si="91"/>
        <v>-44748</v>
      </c>
      <c r="D7258" s="5" t="s">
        <v>906</v>
      </c>
    </row>
    <row r="7259" spans="1:4" x14ac:dyDescent="0.2">
      <c r="A7259">
        <v>7254</v>
      </c>
      <c r="B7259" s="15">
        <f>'CashSum 5'!G31</f>
        <v>0</v>
      </c>
      <c r="C7259" s="1578">
        <f t="shared" si="91"/>
        <v>7254</v>
      </c>
      <c r="D7259" s="5" t="s">
        <v>906</v>
      </c>
    </row>
    <row r="7260" spans="1:4" x14ac:dyDescent="0.2">
      <c r="A7260">
        <v>7255</v>
      </c>
      <c r="B7260" s="15">
        <f>'CashSum 5'!G32</f>
        <v>52001</v>
      </c>
      <c r="C7260" s="1578">
        <f t="shared" si="91"/>
        <v>-44746</v>
      </c>
      <c r="D7260" s="5" t="s">
        <v>906</v>
      </c>
    </row>
    <row r="7261" spans="1:4" x14ac:dyDescent="0.2">
      <c r="A7261">
        <v>7256</v>
      </c>
      <c r="B7261" s="15">
        <f>'CashSum 5'!G33</f>
        <v>153519</v>
      </c>
      <c r="C7261" s="1578">
        <f t="shared" si="91"/>
        <v>-146263</v>
      </c>
      <c r="D7261" s="5" t="s">
        <v>906</v>
      </c>
    </row>
    <row r="7262" spans="1:4" x14ac:dyDescent="0.2">
      <c r="A7262">
        <v>7257</v>
      </c>
      <c r="B7262" s="15">
        <f>'CashSum 5'!G34</f>
        <v>58820</v>
      </c>
      <c r="C7262" s="1578">
        <f t="shared" si="91"/>
        <v>-51563</v>
      </c>
      <c r="D7262" s="5" t="s">
        <v>906</v>
      </c>
    </row>
    <row r="7263" spans="1:4" x14ac:dyDescent="0.2">
      <c r="A7263">
        <v>7258</v>
      </c>
      <c r="B7263" s="15">
        <f>'CashSum 5'!G35</f>
        <v>0</v>
      </c>
      <c r="C7263" s="1578">
        <f t="shared" si="91"/>
        <v>7258</v>
      </c>
      <c r="D7263" s="5" t="s">
        <v>906</v>
      </c>
    </row>
    <row r="7264" spans="1:4" x14ac:dyDescent="0.2">
      <c r="A7264">
        <v>7259</v>
      </c>
      <c r="B7264" s="15">
        <f>'CashSum 5'!G36</f>
        <v>58820</v>
      </c>
      <c r="C7264" s="1578">
        <f t="shared" si="91"/>
        <v>-51561</v>
      </c>
      <c r="D7264" s="5" t="s">
        <v>906</v>
      </c>
    </row>
    <row r="7265" spans="1:4" x14ac:dyDescent="0.2">
      <c r="A7265">
        <v>7260</v>
      </c>
      <c r="B7265" s="15">
        <f>'CashSum 5'!G37</f>
        <v>94699</v>
      </c>
      <c r="C7265" s="1578">
        <f t="shared" si="91"/>
        <v>-87439</v>
      </c>
      <c r="D7265" s="5" t="s">
        <v>906</v>
      </c>
    </row>
    <row r="7266" spans="1:4" x14ac:dyDescent="0.2">
      <c r="A7266">
        <v>7261</v>
      </c>
      <c r="B7266" s="15">
        <f>'CashSum 5'!H29</f>
        <v>44914</v>
      </c>
      <c r="C7266" s="1578">
        <f t="shared" si="91"/>
        <v>-37653</v>
      </c>
      <c r="D7266" s="5" t="s">
        <v>906</v>
      </c>
    </row>
    <row r="7267" spans="1:4" x14ac:dyDescent="0.2">
      <c r="A7267">
        <v>7262</v>
      </c>
      <c r="B7267" s="15">
        <f>'CashSum 5'!H30</f>
        <v>0</v>
      </c>
      <c r="C7267" s="1578">
        <f t="shared" si="91"/>
        <v>7262</v>
      </c>
      <c r="D7267" s="5" t="s">
        <v>906</v>
      </c>
    </row>
    <row r="7268" spans="1:4" x14ac:dyDescent="0.2">
      <c r="A7268">
        <v>7263</v>
      </c>
      <c r="B7268" s="15">
        <f>'CashSum 5'!H31</f>
        <v>0</v>
      </c>
      <c r="C7268" s="1578">
        <f t="shared" si="91"/>
        <v>7263</v>
      </c>
      <c r="D7268" s="5" t="s">
        <v>906</v>
      </c>
    </row>
    <row r="7269" spans="1:4" x14ac:dyDescent="0.2">
      <c r="A7269">
        <v>7264</v>
      </c>
      <c r="B7269" s="15">
        <f>'CashSum 5'!H32</f>
        <v>0</v>
      </c>
      <c r="C7269" s="1578">
        <f t="shared" si="91"/>
        <v>7264</v>
      </c>
      <c r="D7269" s="5" t="s">
        <v>906</v>
      </c>
    </row>
    <row r="7270" spans="1:4" x14ac:dyDescent="0.2">
      <c r="A7270">
        <v>7265</v>
      </c>
      <c r="B7270" s="15">
        <f>'CashSum 5'!H33</f>
        <v>44914</v>
      </c>
      <c r="C7270" s="1578">
        <f t="shared" si="91"/>
        <v>-37649</v>
      </c>
      <c r="D7270" s="5" t="s">
        <v>906</v>
      </c>
    </row>
    <row r="7271" spans="1:4" x14ac:dyDescent="0.2">
      <c r="A7271">
        <v>7266</v>
      </c>
      <c r="B7271" s="15">
        <f>'CashSum 5'!H34</f>
        <v>40000</v>
      </c>
      <c r="C7271" s="1578">
        <f t="shared" si="91"/>
        <v>-32734</v>
      </c>
      <c r="D7271" s="5" t="s">
        <v>906</v>
      </c>
    </row>
    <row r="7272" spans="1:4" x14ac:dyDescent="0.2">
      <c r="A7272">
        <v>7267</v>
      </c>
      <c r="B7272" s="15">
        <f>'CashSum 5'!H35</f>
        <v>0</v>
      </c>
      <c r="C7272" s="1578">
        <f t="shared" si="91"/>
        <v>7267</v>
      </c>
      <c r="D7272" s="5" t="s">
        <v>906</v>
      </c>
    </row>
    <row r="7273" spans="1:4" x14ac:dyDescent="0.2">
      <c r="A7273">
        <v>7268</v>
      </c>
      <c r="B7273" s="15">
        <f>'CashSum 5'!H36</f>
        <v>40000</v>
      </c>
      <c r="C7273" s="1578">
        <f t="shared" si="91"/>
        <v>-32732</v>
      </c>
      <c r="D7273" s="5" t="s">
        <v>906</v>
      </c>
    </row>
    <row r="7274" spans="1:4" x14ac:dyDescent="0.2">
      <c r="A7274">
        <v>7269</v>
      </c>
      <c r="B7274" s="15">
        <f>'CashSum 5'!H37</f>
        <v>4914</v>
      </c>
      <c r="C7274" s="1578">
        <f t="shared" si="91"/>
        <v>2355</v>
      </c>
      <c r="D7274" s="5" t="s">
        <v>906</v>
      </c>
    </row>
    <row r="7275" spans="1:4" x14ac:dyDescent="0.2">
      <c r="A7275">
        <v>7270</v>
      </c>
      <c r="B7275" s="15">
        <f>'CashSum 5'!I29</f>
        <v>126401</v>
      </c>
      <c r="C7275" s="1578">
        <f t="shared" si="91"/>
        <v>-119131</v>
      </c>
      <c r="D7275" s="5" t="s">
        <v>906</v>
      </c>
    </row>
    <row r="7276" spans="1:4" x14ac:dyDescent="0.2">
      <c r="A7276">
        <v>7271</v>
      </c>
      <c r="B7276" s="15">
        <f>'CashSum 5'!I30</f>
        <v>11617</v>
      </c>
      <c r="C7276" s="1578">
        <f t="shared" si="91"/>
        <v>-4346</v>
      </c>
      <c r="D7276" s="5" t="s">
        <v>906</v>
      </c>
    </row>
    <row r="7277" spans="1:4" x14ac:dyDescent="0.2">
      <c r="A7277">
        <v>7272</v>
      </c>
      <c r="B7277" s="15">
        <f>'CashSum 5'!I31</f>
        <v>0</v>
      </c>
      <c r="C7277" s="1578">
        <f t="shared" si="91"/>
        <v>7272</v>
      </c>
      <c r="D7277" s="5" t="s">
        <v>906</v>
      </c>
    </row>
    <row r="7278" spans="1:4" x14ac:dyDescent="0.2">
      <c r="A7278">
        <v>7273</v>
      </c>
      <c r="B7278" s="15">
        <f>'CashSum 5'!I32</f>
        <v>11617</v>
      </c>
      <c r="C7278" s="1578">
        <f t="shared" si="91"/>
        <v>-4344</v>
      </c>
      <c r="D7278" s="5" t="s">
        <v>906</v>
      </c>
    </row>
    <row r="7279" spans="1:4" x14ac:dyDescent="0.2">
      <c r="A7279">
        <v>7274</v>
      </c>
      <c r="B7279" s="15">
        <f>'CashSum 5'!I33</f>
        <v>138018</v>
      </c>
      <c r="C7279" s="1578">
        <f t="shared" si="91"/>
        <v>-130744</v>
      </c>
      <c r="D7279" s="5" t="s">
        <v>906</v>
      </c>
    </row>
    <row r="7280" spans="1:4" x14ac:dyDescent="0.2">
      <c r="A7280">
        <v>7275</v>
      </c>
      <c r="B7280" s="15">
        <f>'CashSum 5'!I34</f>
        <v>93000</v>
      </c>
      <c r="C7280" s="1578">
        <f t="shared" si="91"/>
        <v>-85725</v>
      </c>
      <c r="D7280" s="5" t="s">
        <v>906</v>
      </c>
    </row>
    <row r="7281" spans="1:4" x14ac:dyDescent="0.2">
      <c r="A7281">
        <v>7276</v>
      </c>
      <c r="B7281" s="15">
        <f>'CashSum 5'!I35</f>
        <v>0</v>
      </c>
      <c r="C7281" s="1578">
        <f t="shared" si="91"/>
        <v>7276</v>
      </c>
      <c r="D7281" s="5" t="s">
        <v>906</v>
      </c>
    </row>
    <row r="7282" spans="1:4" x14ac:dyDescent="0.2">
      <c r="A7282">
        <v>7277</v>
      </c>
      <c r="B7282" s="15">
        <f>'CashSum 5'!I36</f>
        <v>93000</v>
      </c>
      <c r="C7282" s="1578">
        <f t="shared" si="91"/>
        <v>-85723</v>
      </c>
      <c r="D7282" s="5" t="s">
        <v>906</v>
      </c>
    </row>
    <row r="7283" spans="1:4" x14ac:dyDescent="0.2">
      <c r="A7283">
        <v>7278</v>
      </c>
      <c r="B7283" s="15">
        <f>'CashSum 5'!I37</f>
        <v>45018</v>
      </c>
      <c r="C7283" s="1578">
        <f t="shared" si="91"/>
        <v>-37740</v>
      </c>
      <c r="D7283" s="5" t="s">
        <v>906</v>
      </c>
    </row>
    <row r="7284" spans="1:4" x14ac:dyDescent="0.2">
      <c r="A7284">
        <v>7279</v>
      </c>
      <c r="B7284" s="15">
        <f>'CashSum 5'!J29</f>
        <v>128411</v>
      </c>
      <c r="C7284" s="1578">
        <f t="shared" si="91"/>
        <v>-121132</v>
      </c>
      <c r="D7284" s="5" t="s">
        <v>906</v>
      </c>
    </row>
    <row r="7285" spans="1:4" x14ac:dyDescent="0.2">
      <c r="A7285">
        <v>7280</v>
      </c>
      <c r="B7285" s="15">
        <f>'CashSum 5'!J30</f>
        <v>103827</v>
      </c>
      <c r="C7285" s="1578">
        <f t="shared" si="91"/>
        <v>-96547</v>
      </c>
      <c r="D7285" s="5" t="s">
        <v>906</v>
      </c>
    </row>
    <row r="7286" spans="1:4" x14ac:dyDescent="0.2">
      <c r="A7286">
        <v>7281</v>
      </c>
      <c r="B7286" s="15">
        <f>'CashSum 5'!J31</f>
        <v>0</v>
      </c>
      <c r="C7286" s="1578">
        <f t="shared" si="91"/>
        <v>7281</v>
      </c>
      <c r="D7286" s="5" t="s">
        <v>906</v>
      </c>
    </row>
    <row r="7287" spans="1:4" x14ac:dyDescent="0.2">
      <c r="A7287">
        <v>7282</v>
      </c>
      <c r="B7287" s="15">
        <f>'CashSum 5'!J32</f>
        <v>103827</v>
      </c>
      <c r="C7287" s="1578">
        <f t="shared" si="91"/>
        <v>-96545</v>
      </c>
      <c r="D7287" s="5" t="s">
        <v>906</v>
      </c>
    </row>
    <row r="7288" spans="1:4" x14ac:dyDescent="0.2">
      <c r="A7288">
        <v>7283</v>
      </c>
      <c r="B7288" s="15">
        <f>'CashSum 5'!J33</f>
        <v>232238</v>
      </c>
      <c r="C7288" s="1578">
        <f t="shared" si="91"/>
        <v>-224955</v>
      </c>
      <c r="D7288" s="5" t="s">
        <v>906</v>
      </c>
    </row>
    <row r="7289" spans="1:4" x14ac:dyDescent="0.2">
      <c r="A7289">
        <v>7284</v>
      </c>
      <c r="B7289" s="15">
        <f>'CashSum 5'!J34</f>
        <v>101828</v>
      </c>
      <c r="C7289" s="1578">
        <f t="shared" si="91"/>
        <v>-94544</v>
      </c>
      <c r="D7289" s="5" t="s">
        <v>906</v>
      </c>
    </row>
    <row r="7290" spans="1:4" x14ac:dyDescent="0.2">
      <c r="A7290">
        <v>7285</v>
      </c>
      <c r="B7290" s="15">
        <f>'CashSum 5'!J35</f>
        <v>0</v>
      </c>
      <c r="C7290" s="1578">
        <f t="shared" si="91"/>
        <v>7285</v>
      </c>
      <c r="D7290" s="5" t="s">
        <v>906</v>
      </c>
    </row>
    <row r="7291" spans="1:4" x14ac:dyDescent="0.2">
      <c r="A7291">
        <v>7286</v>
      </c>
      <c r="B7291" s="15">
        <f>'CashSum 5'!J36</f>
        <v>101828</v>
      </c>
      <c r="C7291" s="1578">
        <f t="shared" si="91"/>
        <v>-94542</v>
      </c>
      <c r="D7291" s="5" t="s">
        <v>906</v>
      </c>
    </row>
    <row r="7292" spans="1:4" x14ac:dyDescent="0.2">
      <c r="A7292">
        <v>7287</v>
      </c>
      <c r="B7292" s="15">
        <f>'CashSum 5'!J37</f>
        <v>130410</v>
      </c>
      <c r="C7292" s="1578">
        <f t="shared" si="91"/>
        <v>-123123</v>
      </c>
      <c r="D7292" s="5" t="s">
        <v>906</v>
      </c>
    </row>
    <row r="7293" spans="1:4" x14ac:dyDescent="0.2">
      <c r="A7293">
        <v>7288</v>
      </c>
      <c r="B7293" s="15">
        <f>'CashSum 5'!K29</f>
        <v>54256</v>
      </c>
      <c r="C7293" s="1578">
        <f t="shared" si="91"/>
        <v>-46968</v>
      </c>
      <c r="D7293" s="5" t="s">
        <v>906</v>
      </c>
    </row>
    <row r="7294" spans="1:4" x14ac:dyDescent="0.2">
      <c r="A7294">
        <v>7289</v>
      </c>
      <c r="B7294" s="15">
        <f>'CashSum 5'!K30</f>
        <v>11567</v>
      </c>
      <c r="C7294" s="1578">
        <f t="shared" si="91"/>
        <v>-4278</v>
      </c>
      <c r="D7294" s="5" t="s">
        <v>906</v>
      </c>
    </row>
    <row r="7295" spans="1:4" x14ac:dyDescent="0.2">
      <c r="A7295">
        <v>7290</v>
      </c>
      <c r="B7295" s="15">
        <f>'CashSum 5'!K31</f>
        <v>0</v>
      </c>
      <c r="C7295" s="1578">
        <f t="shared" si="91"/>
        <v>7290</v>
      </c>
      <c r="D7295" s="5" t="s">
        <v>906</v>
      </c>
    </row>
    <row r="7296" spans="1:4" x14ac:dyDescent="0.2">
      <c r="A7296">
        <v>7291</v>
      </c>
      <c r="B7296" s="15">
        <f>'CashSum 5'!K32</f>
        <v>11567</v>
      </c>
      <c r="C7296" s="1578">
        <f t="shared" si="91"/>
        <v>-4276</v>
      </c>
      <c r="D7296" s="5" t="s">
        <v>906</v>
      </c>
    </row>
    <row r="7297" spans="1:4" x14ac:dyDescent="0.2">
      <c r="A7297">
        <v>7292</v>
      </c>
      <c r="B7297" s="15">
        <f>'CashSum 5'!K33</f>
        <v>65823</v>
      </c>
      <c r="C7297" s="1578">
        <f t="shared" si="91"/>
        <v>-58531</v>
      </c>
      <c r="D7297" s="5" t="s">
        <v>906</v>
      </c>
    </row>
    <row r="7298" spans="1:4" x14ac:dyDescent="0.2">
      <c r="A7298">
        <v>7293</v>
      </c>
      <c r="B7298" s="15">
        <f>'CashSum 5'!K34</f>
        <v>25000</v>
      </c>
      <c r="C7298" s="1578">
        <f t="shared" si="91"/>
        <v>-17707</v>
      </c>
      <c r="D7298" s="5" t="s">
        <v>906</v>
      </c>
    </row>
    <row r="7299" spans="1:4" x14ac:dyDescent="0.2">
      <c r="A7299">
        <v>7294</v>
      </c>
      <c r="B7299" s="15">
        <f>'CashSum 5'!K35</f>
        <v>0</v>
      </c>
      <c r="C7299" s="1578">
        <f t="shared" si="91"/>
        <v>7294</v>
      </c>
      <c r="D7299" s="5" t="s">
        <v>906</v>
      </c>
    </row>
    <row r="7300" spans="1:4" x14ac:dyDescent="0.2">
      <c r="A7300">
        <v>7295</v>
      </c>
      <c r="B7300" s="15">
        <f>'CashSum 5'!K36</f>
        <v>25000</v>
      </c>
      <c r="C7300" s="1578">
        <f t="shared" ref="C7300:C7363" si="92">A7300-B7300</f>
        <v>-17705</v>
      </c>
      <c r="D7300" s="5" t="s">
        <v>906</v>
      </c>
    </row>
    <row r="7301" spans="1:4" x14ac:dyDescent="0.2">
      <c r="A7301">
        <v>7296</v>
      </c>
      <c r="B7301" s="15">
        <f>'CashSum 5'!K37</f>
        <v>40823</v>
      </c>
      <c r="C7301" s="1578">
        <f t="shared" si="92"/>
        <v>-33527</v>
      </c>
      <c r="D7301" s="5" t="s">
        <v>906</v>
      </c>
    </row>
    <row r="7302" spans="1:4" x14ac:dyDescent="0.2">
      <c r="A7302">
        <v>7297</v>
      </c>
      <c r="B7302" s="15">
        <f>'EstRev 6-11'!C82</f>
        <v>6000</v>
      </c>
      <c r="C7302" s="1578">
        <f t="shared" si="92"/>
        <v>1297</v>
      </c>
      <c r="D7302" s="5" t="s">
        <v>907</v>
      </c>
    </row>
    <row r="7303" spans="1:4" x14ac:dyDescent="0.2">
      <c r="A7303">
        <v>7298</v>
      </c>
      <c r="B7303" s="15">
        <f>'EstRev 6-11'!C84</f>
        <v>16800</v>
      </c>
      <c r="C7303" s="1578">
        <f t="shared" si="92"/>
        <v>-9502</v>
      </c>
      <c r="D7303" s="5" t="s">
        <v>907</v>
      </c>
    </row>
    <row r="7304" spans="1:4" x14ac:dyDescent="0.2">
      <c r="A7304">
        <v>7299</v>
      </c>
      <c r="B7304" s="15">
        <f>'EstRev 6-11'!C112</f>
        <v>540892</v>
      </c>
      <c r="C7304" s="1578">
        <f t="shared" si="92"/>
        <v>-533593</v>
      </c>
      <c r="D7304" s="5" t="s">
        <v>907</v>
      </c>
    </row>
    <row r="7305" spans="1:4" x14ac:dyDescent="0.2">
      <c r="A7305">
        <v>7300</v>
      </c>
      <c r="B7305" s="15">
        <f>'EstExp 12-20'!H33</f>
        <v>6000</v>
      </c>
      <c r="C7305" s="1578">
        <f t="shared" si="92"/>
        <v>1300</v>
      </c>
      <c r="D7305" s="5" t="s">
        <v>916</v>
      </c>
    </row>
    <row r="7306" spans="1:4" x14ac:dyDescent="0.2">
      <c r="A7306">
        <v>7301</v>
      </c>
      <c r="B7306" s="15">
        <f>'EstExp 12-20'!K33</f>
        <v>6000</v>
      </c>
      <c r="C7306" s="1578">
        <f t="shared" si="92"/>
        <v>1301</v>
      </c>
      <c r="D7306" s="5" t="s">
        <v>916</v>
      </c>
    </row>
    <row r="7307" spans="1:4" x14ac:dyDescent="0.2">
      <c r="A7307">
        <v>7302</v>
      </c>
      <c r="B7307" s="15">
        <f>'EstExp 12-20'!C35</f>
        <v>936400</v>
      </c>
      <c r="C7307" s="1578">
        <f t="shared" si="92"/>
        <v>-929098</v>
      </c>
      <c r="D7307" s="5" t="s">
        <v>916</v>
      </c>
    </row>
    <row r="7308" spans="1:4" x14ac:dyDescent="0.2">
      <c r="A7308">
        <v>7303</v>
      </c>
      <c r="B7308" s="15">
        <f>'EstExp 12-20'!D35</f>
        <v>183216</v>
      </c>
      <c r="C7308" s="1578">
        <f t="shared" si="92"/>
        <v>-175913</v>
      </c>
      <c r="D7308" s="5" t="s">
        <v>916</v>
      </c>
    </row>
    <row r="7309" spans="1:4" x14ac:dyDescent="0.2">
      <c r="A7309">
        <v>7304</v>
      </c>
      <c r="B7309" s="15">
        <f>'EstExp 12-20'!E35</f>
        <v>39950</v>
      </c>
      <c r="C7309" s="1578">
        <f t="shared" si="92"/>
        <v>-32646</v>
      </c>
      <c r="D7309" s="5" t="s">
        <v>916</v>
      </c>
    </row>
    <row r="7310" spans="1:4" x14ac:dyDescent="0.2">
      <c r="A7310">
        <v>7305</v>
      </c>
      <c r="B7310" s="15">
        <f>'EstExp 12-20'!F35</f>
        <v>111850</v>
      </c>
      <c r="C7310" s="1578">
        <f t="shared" si="92"/>
        <v>-104545</v>
      </c>
      <c r="D7310" s="5" t="s">
        <v>916</v>
      </c>
    </row>
    <row r="7311" spans="1:4" x14ac:dyDescent="0.2">
      <c r="A7311">
        <v>7306</v>
      </c>
      <c r="B7311" s="15">
        <f>'EstExp 12-20'!G35</f>
        <v>14988</v>
      </c>
      <c r="C7311" s="1578">
        <f t="shared" si="92"/>
        <v>-7682</v>
      </c>
      <c r="D7311" s="5" t="s">
        <v>916</v>
      </c>
    </row>
    <row r="7312" spans="1:4" x14ac:dyDescent="0.2">
      <c r="A7312">
        <v>7307</v>
      </c>
      <c r="B7312" s="15">
        <f>'EstExp 12-20'!H35</f>
        <v>9000</v>
      </c>
      <c r="C7312" s="1578">
        <f t="shared" si="92"/>
        <v>-1693</v>
      </c>
      <c r="D7312" s="5" t="s">
        <v>916</v>
      </c>
    </row>
    <row r="7313" spans="1:4" x14ac:dyDescent="0.2">
      <c r="A7313">
        <v>7308</v>
      </c>
      <c r="B7313" s="15">
        <f>'EstExp 12-20'!I35</f>
        <v>0</v>
      </c>
      <c r="C7313" s="1578">
        <f t="shared" si="92"/>
        <v>7308</v>
      </c>
      <c r="D7313" s="5" t="s">
        <v>916</v>
      </c>
    </row>
    <row r="7314" spans="1:4" x14ac:dyDescent="0.2">
      <c r="A7314">
        <v>7309</v>
      </c>
      <c r="B7314" s="15">
        <f>'EstExp 12-20'!K35</f>
        <v>1295404</v>
      </c>
      <c r="C7314" s="1578">
        <f t="shared" si="92"/>
        <v>-1288095</v>
      </c>
      <c r="D7314" s="5" t="s">
        <v>916</v>
      </c>
    </row>
    <row r="7315" spans="1:4" x14ac:dyDescent="0.2">
      <c r="A7315">
        <v>7310</v>
      </c>
      <c r="B7315" s="15">
        <f>'EstExp 12-20'!C117</f>
        <v>1102236</v>
      </c>
      <c r="C7315" s="1578">
        <f t="shared" si="92"/>
        <v>-1094926</v>
      </c>
      <c r="D7315" s="5" t="s">
        <v>916</v>
      </c>
    </row>
    <row r="7316" spans="1:4" x14ac:dyDescent="0.2">
      <c r="A7316">
        <v>7311</v>
      </c>
      <c r="B7316" s="15">
        <f>'EstExp 12-20'!D117</f>
        <v>218974</v>
      </c>
      <c r="C7316" s="1578">
        <f t="shared" si="92"/>
        <v>-211663</v>
      </c>
      <c r="D7316" s="5" t="s">
        <v>916</v>
      </c>
    </row>
    <row r="7317" spans="1:4" x14ac:dyDescent="0.2">
      <c r="A7317">
        <v>7312</v>
      </c>
      <c r="B7317" s="15">
        <f>'EstExp 12-20'!E117</f>
        <v>147772</v>
      </c>
      <c r="C7317" s="1578">
        <f t="shared" si="92"/>
        <v>-140460</v>
      </c>
      <c r="D7317" s="5" t="s">
        <v>916</v>
      </c>
    </row>
    <row r="7318" spans="1:4" x14ac:dyDescent="0.2">
      <c r="A7318">
        <v>7313</v>
      </c>
      <c r="B7318" s="15">
        <f>'EstExp 12-20'!F117</f>
        <v>206680</v>
      </c>
      <c r="C7318" s="1578">
        <f t="shared" si="92"/>
        <v>-199367</v>
      </c>
      <c r="D7318" s="5" t="s">
        <v>916</v>
      </c>
    </row>
    <row r="7319" spans="1:4" x14ac:dyDescent="0.2">
      <c r="A7319">
        <v>7314</v>
      </c>
      <c r="B7319" s="15">
        <f>'EstExp 12-20'!G117</f>
        <v>15988</v>
      </c>
      <c r="C7319" s="1578">
        <f t="shared" si="92"/>
        <v>-8674</v>
      </c>
      <c r="D7319" s="5" t="s">
        <v>916</v>
      </c>
    </row>
    <row r="7320" spans="1:4" x14ac:dyDescent="0.2">
      <c r="A7320">
        <v>7315</v>
      </c>
      <c r="B7320" s="15">
        <f>'EstExp 12-20'!H117</f>
        <v>270375</v>
      </c>
      <c r="C7320" s="1578">
        <f t="shared" si="92"/>
        <v>-263060</v>
      </c>
      <c r="D7320" s="5" t="s">
        <v>916</v>
      </c>
    </row>
    <row r="7321" spans="1:4" x14ac:dyDescent="0.2">
      <c r="A7321">
        <v>7316</v>
      </c>
      <c r="B7321" s="15">
        <f>'EstExp 12-20'!I117</f>
        <v>0</v>
      </c>
      <c r="C7321" s="1578">
        <f t="shared" si="92"/>
        <v>7316</v>
      </c>
      <c r="D7321" s="5" t="s">
        <v>916</v>
      </c>
    </row>
    <row r="7322" spans="1:4" x14ac:dyDescent="0.2">
      <c r="A7322">
        <v>7317</v>
      </c>
      <c r="B7322" s="15">
        <f>'EstExp 12-20'!J117</f>
        <v>0</v>
      </c>
      <c r="C7322" s="1578">
        <f t="shared" si="92"/>
        <v>7317</v>
      </c>
      <c r="D7322" s="5" t="s">
        <v>916</v>
      </c>
    </row>
    <row r="7323" spans="1:4" x14ac:dyDescent="0.2">
      <c r="A7323">
        <v>7318</v>
      </c>
      <c r="B7323" s="15">
        <f>'EstExp 12-20'!K117</f>
        <v>1962025</v>
      </c>
      <c r="C7323" s="1578">
        <f t="shared" si="92"/>
        <v>-1954707</v>
      </c>
      <c r="D7323" s="5" t="s">
        <v>916</v>
      </c>
    </row>
    <row r="7324" spans="1:4" x14ac:dyDescent="0.2">
      <c r="A7324">
        <v>7319</v>
      </c>
      <c r="B7324" s="15">
        <f>'EstExp 12-20'!K119</f>
        <v>-254861</v>
      </c>
      <c r="C7324" s="1578">
        <f t="shared" si="92"/>
        <v>262180</v>
      </c>
      <c r="D7324" s="5" t="s">
        <v>916</v>
      </c>
    </row>
    <row r="7325" spans="1:4" x14ac:dyDescent="0.2">
      <c r="A7325">
        <v>7320</v>
      </c>
      <c r="B7325" s="15">
        <f>'EstExp 12-20'!C323</f>
        <v>0</v>
      </c>
      <c r="C7325" s="1578">
        <f t="shared" si="92"/>
        <v>7320</v>
      </c>
      <c r="D7325" s="5" t="s">
        <v>916</v>
      </c>
    </row>
    <row r="7326" spans="1:4" x14ac:dyDescent="0.2">
      <c r="A7326">
        <v>7321</v>
      </c>
      <c r="B7326" s="15">
        <f>'EstExp 12-20'!C325</f>
        <v>0</v>
      </c>
      <c r="C7326" s="1578">
        <f t="shared" si="92"/>
        <v>7321</v>
      </c>
      <c r="D7326" s="5" t="s">
        <v>916</v>
      </c>
    </row>
    <row r="7327" spans="1:4" x14ac:dyDescent="0.2">
      <c r="A7327">
        <v>7322</v>
      </c>
      <c r="B7327" s="15">
        <f>'EstExp 12-20'!C326</f>
        <v>0</v>
      </c>
      <c r="C7327" s="1578">
        <f t="shared" si="92"/>
        <v>7322</v>
      </c>
      <c r="D7327" s="5" t="s">
        <v>916</v>
      </c>
    </row>
    <row r="7328" spans="1:4" x14ac:dyDescent="0.2">
      <c r="A7328">
        <v>7323</v>
      </c>
      <c r="B7328" s="15">
        <f>'EstExp 12-20'!C327</f>
        <v>0</v>
      </c>
      <c r="C7328" s="1578">
        <f t="shared" si="92"/>
        <v>7323</v>
      </c>
      <c r="D7328" s="5" t="s">
        <v>916</v>
      </c>
    </row>
    <row r="7329" spans="1:4" x14ac:dyDescent="0.2">
      <c r="A7329">
        <v>7324</v>
      </c>
      <c r="B7329" s="15">
        <f>'EstExp 12-20'!C328</f>
        <v>0</v>
      </c>
      <c r="C7329" s="1578">
        <f t="shared" si="92"/>
        <v>7324</v>
      </c>
      <c r="D7329" s="5" t="s">
        <v>916</v>
      </c>
    </row>
    <row r="7330" spans="1:4" x14ac:dyDescent="0.2">
      <c r="A7330">
        <v>7325</v>
      </c>
      <c r="B7330" s="15">
        <f>'EstExp 12-20'!C329</f>
        <v>0</v>
      </c>
      <c r="C7330" s="1578">
        <f t="shared" si="92"/>
        <v>7325</v>
      </c>
      <c r="D7330" s="5" t="s">
        <v>916</v>
      </c>
    </row>
    <row r="7331" spans="1:4" x14ac:dyDescent="0.2">
      <c r="A7331">
        <v>7326</v>
      </c>
      <c r="B7331" s="15">
        <f>'EstExp 12-20'!C330</f>
        <v>0</v>
      </c>
      <c r="C7331" s="1578">
        <f t="shared" si="92"/>
        <v>7326</v>
      </c>
      <c r="D7331" s="5" t="s">
        <v>916</v>
      </c>
    </row>
    <row r="7332" spans="1:4" x14ac:dyDescent="0.2">
      <c r="A7332">
        <v>7327</v>
      </c>
      <c r="B7332" s="15">
        <f>'EstExp 12-20'!C331</f>
        <v>0</v>
      </c>
      <c r="C7332" s="1578">
        <f t="shared" si="92"/>
        <v>7327</v>
      </c>
      <c r="D7332" s="5" t="s">
        <v>916</v>
      </c>
    </row>
    <row r="7333" spans="1:4" x14ac:dyDescent="0.2">
      <c r="A7333">
        <v>7328</v>
      </c>
      <c r="B7333" s="15">
        <f>'EstExp 12-20'!C332</f>
        <v>424</v>
      </c>
      <c r="C7333" s="1578">
        <f t="shared" si="92"/>
        <v>6904</v>
      </c>
      <c r="D7333" s="5" t="s">
        <v>916</v>
      </c>
    </row>
    <row r="7334" spans="1:4" x14ac:dyDescent="0.2">
      <c r="A7334">
        <v>7329</v>
      </c>
      <c r="B7334" s="15">
        <f>'EstExp 12-20'!C333</f>
        <v>0</v>
      </c>
      <c r="C7334" s="1578">
        <f t="shared" si="92"/>
        <v>7329</v>
      </c>
      <c r="D7334" s="5" t="s">
        <v>916</v>
      </c>
    </row>
    <row r="7335" spans="1:4" x14ac:dyDescent="0.2">
      <c r="A7335">
        <v>7330</v>
      </c>
      <c r="B7335" s="15">
        <f>'EstExp 12-20'!C334</f>
        <v>0</v>
      </c>
      <c r="C7335" s="1578">
        <f t="shared" si="92"/>
        <v>7330</v>
      </c>
      <c r="D7335" s="5" t="s">
        <v>916</v>
      </c>
    </row>
    <row r="7336" spans="1:4" x14ac:dyDescent="0.2">
      <c r="A7336">
        <v>7331</v>
      </c>
      <c r="B7336" s="15">
        <f>'EstExp 12-20'!C335</f>
        <v>0</v>
      </c>
      <c r="C7336" s="1578">
        <f t="shared" si="92"/>
        <v>7331</v>
      </c>
      <c r="D7336" s="5" t="s">
        <v>916</v>
      </c>
    </row>
    <row r="7337" spans="1:4" x14ac:dyDescent="0.2">
      <c r="A7337">
        <v>7332</v>
      </c>
      <c r="B7337" s="15">
        <f>'EstExp 12-20'!C336</f>
        <v>0</v>
      </c>
      <c r="C7337" s="1578">
        <f t="shared" si="92"/>
        <v>7332</v>
      </c>
      <c r="D7337" s="5" t="s">
        <v>916</v>
      </c>
    </row>
    <row r="7338" spans="1:4" x14ac:dyDescent="0.2">
      <c r="A7338">
        <v>7333</v>
      </c>
      <c r="B7338" s="15">
        <f>'EstExp 12-20'!C337</f>
        <v>0</v>
      </c>
      <c r="C7338" s="1578">
        <f t="shared" si="92"/>
        <v>7333</v>
      </c>
      <c r="D7338" s="5" t="s">
        <v>916</v>
      </c>
    </row>
    <row r="7339" spans="1:4" x14ac:dyDescent="0.2">
      <c r="A7339">
        <v>7334</v>
      </c>
      <c r="B7339" s="15">
        <f>'EstExp 12-20'!C351</f>
        <v>424</v>
      </c>
      <c r="C7339" s="1578">
        <f t="shared" si="92"/>
        <v>6910</v>
      </c>
      <c r="D7339" s="5" t="s">
        <v>916</v>
      </c>
    </row>
    <row r="7340" spans="1:4" x14ac:dyDescent="0.2">
      <c r="A7340">
        <v>7335</v>
      </c>
      <c r="B7340" s="15">
        <f>'EstExp 12-20'!C354</f>
        <v>0</v>
      </c>
      <c r="C7340" s="1578">
        <f t="shared" si="92"/>
        <v>7335</v>
      </c>
      <c r="D7340" s="5" t="s">
        <v>916</v>
      </c>
    </row>
    <row r="7341" spans="1:4" x14ac:dyDescent="0.2">
      <c r="A7341">
        <v>7336</v>
      </c>
      <c r="B7341" s="15">
        <f>'EstExp 12-20'!C355</f>
        <v>0</v>
      </c>
      <c r="C7341" s="1578">
        <f t="shared" si="92"/>
        <v>7336</v>
      </c>
      <c r="D7341" s="5" t="s">
        <v>916</v>
      </c>
    </row>
    <row r="7342" spans="1:4" x14ac:dyDescent="0.2">
      <c r="A7342">
        <v>7337</v>
      </c>
      <c r="B7342" s="15">
        <f>'EstExp 12-20'!C356</f>
        <v>0</v>
      </c>
      <c r="C7342" s="1578">
        <f t="shared" si="92"/>
        <v>7337</v>
      </c>
      <c r="D7342" s="5" t="s">
        <v>916</v>
      </c>
    </row>
    <row r="7343" spans="1:4" x14ac:dyDescent="0.2">
      <c r="A7343">
        <v>7338</v>
      </c>
      <c r="B7343" s="15">
        <f>'EstExp 12-20'!C357</f>
        <v>0</v>
      </c>
      <c r="C7343" s="1578">
        <f t="shared" si="92"/>
        <v>7338</v>
      </c>
      <c r="D7343" s="5" t="s">
        <v>916</v>
      </c>
    </row>
    <row r="7344" spans="1:4" x14ac:dyDescent="0.2">
      <c r="A7344">
        <v>7339</v>
      </c>
      <c r="B7344" s="15">
        <f>'EstExp 12-20'!C358</f>
        <v>0</v>
      </c>
      <c r="C7344" s="1578">
        <f t="shared" si="92"/>
        <v>7339</v>
      </c>
      <c r="D7344" s="5" t="s">
        <v>916</v>
      </c>
    </row>
    <row r="7345" spans="1:4" x14ac:dyDescent="0.2">
      <c r="A7345">
        <v>7340</v>
      </c>
      <c r="B7345" s="15">
        <f>'EstExp 12-20'!C359</f>
        <v>0</v>
      </c>
      <c r="C7345" s="1578">
        <f t="shared" si="92"/>
        <v>7340</v>
      </c>
      <c r="D7345" s="5" t="s">
        <v>916</v>
      </c>
    </row>
    <row r="7346" spans="1:4" x14ac:dyDescent="0.2">
      <c r="A7346">
        <v>7341</v>
      </c>
      <c r="B7346" s="15">
        <f>'EstExp 12-20'!C360</f>
        <v>0</v>
      </c>
      <c r="C7346" s="1578">
        <f t="shared" si="92"/>
        <v>7341</v>
      </c>
      <c r="D7346" s="5" t="s">
        <v>916</v>
      </c>
    </row>
    <row r="7347" spans="1:4" x14ac:dyDescent="0.2">
      <c r="A7347">
        <v>7342</v>
      </c>
      <c r="B7347" s="15">
        <f>'EstExp 12-20'!C362</f>
        <v>0</v>
      </c>
      <c r="C7347" s="1578">
        <f t="shared" si="92"/>
        <v>7342</v>
      </c>
      <c r="D7347" s="5" t="s">
        <v>916</v>
      </c>
    </row>
    <row r="7348" spans="1:4" x14ac:dyDescent="0.2">
      <c r="A7348">
        <v>7343</v>
      </c>
      <c r="B7348" s="15">
        <f>'EstExp 12-20'!C363</f>
        <v>0</v>
      </c>
      <c r="C7348" s="1578">
        <f t="shared" si="92"/>
        <v>7343</v>
      </c>
      <c r="D7348" s="5" t="s">
        <v>916</v>
      </c>
    </row>
    <row r="7349" spans="1:4" x14ac:dyDescent="0.2">
      <c r="A7349">
        <v>7344</v>
      </c>
      <c r="B7349" s="15">
        <f>'EstExp 12-20'!C364</f>
        <v>0</v>
      </c>
      <c r="C7349" s="1578">
        <f t="shared" si="92"/>
        <v>7344</v>
      </c>
      <c r="D7349" s="5" t="s">
        <v>916</v>
      </c>
    </row>
    <row r="7350" spans="1:4" x14ac:dyDescent="0.2">
      <c r="A7350">
        <v>7345</v>
      </c>
      <c r="B7350" s="15">
        <f>'EstExp 12-20'!C365</f>
        <v>0</v>
      </c>
      <c r="C7350" s="1578">
        <f t="shared" si="92"/>
        <v>7345</v>
      </c>
      <c r="D7350" s="5" t="s">
        <v>916</v>
      </c>
    </row>
    <row r="7351" spans="1:4" x14ac:dyDescent="0.2">
      <c r="A7351">
        <v>7346</v>
      </c>
      <c r="B7351" s="15">
        <f>'EstExp 12-20'!C367</f>
        <v>0</v>
      </c>
      <c r="C7351" s="1578">
        <f t="shared" si="92"/>
        <v>7346</v>
      </c>
      <c r="D7351" s="5" t="s">
        <v>916</v>
      </c>
    </row>
    <row r="7352" spans="1:4" x14ac:dyDescent="0.2">
      <c r="A7352">
        <v>7347</v>
      </c>
      <c r="B7352" s="15">
        <f>'EstExp 12-20'!C368</f>
        <v>21494</v>
      </c>
      <c r="C7352" s="1578">
        <f t="shared" si="92"/>
        <v>-14147</v>
      </c>
      <c r="D7352" s="5" t="s">
        <v>916</v>
      </c>
    </row>
    <row r="7353" spans="1:4" x14ac:dyDescent="0.2">
      <c r="A7353">
        <v>7348</v>
      </c>
      <c r="B7353" s="15">
        <f>'EstExp 12-20'!C369</f>
        <v>0</v>
      </c>
      <c r="C7353" s="1578">
        <f t="shared" si="92"/>
        <v>7348</v>
      </c>
      <c r="D7353" s="5" t="s">
        <v>916</v>
      </c>
    </row>
    <row r="7354" spans="1:4" x14ac:dyDescent="0.2">
      <c r="A7354">
        <v>7349</v>
      </c>
      <c r="B7354" s="15">
        <f>'EstExp 12-20'!C374</f>
        <v>0</v>
      </c>
      <c r="C7354" s="1578">
        <f t="shared" si="92"/>
        <v>7349</v>
      </c>
      <c r="D7354" s="5" t="s">
        <v>916</v>
      </c>
    </row>
    <row r="7355" spans="1:4" x14ac:dyDescent="0.2">
      <c r="A7355">
        <v>7350</v>
      </c>
      <c r="B7355" s="15">
        <f>'EstExp 12-20'!C375</f>
        <v>0</v>
      </c>
      <c r="C7355" s="1578">
        <f t="shared" si="92"/>
        <v>7350</v>
      </c>
      <c r="D7355" s="5" t="s">
        <v>916</v>
      </c>
    </row>
    <row r="7356" spans="1:4" x14ac:dyDescent="0.2">
      <c r="A7356">
        <v>7351</v>
      </c>
      <c r="B7356" s="15">
        <f>'EstExp 12-20'!C376</f>
        <v>0</v>
      </c>
      <c r="C7356" s="1578">
        <f t="shared" si="92"/>
        <v>7351</v>
      </c>
      <c r="D7356" s="5" t="s">
        <v>916</v>
      </c>
    </row>
    <row r="7357" spans="1:4" x14ac:dyDescent="0.2">
      <c r="A7357">
        <v>7352</v>
      </c>
      <c r="B7357" s="15">
        <f>'EstExp 12-20'!C378</f>
        <v>0</v>
      </c>
      <c r="C7357" s="1578">
        <f t="shared" si="92"/>
        <v>7352</v>
      </c>
      <c r="D7357" s="5" t="s">
        <v>916</v>
      </c>
    </row>
    <row r="7358" spans="1:4" x14ac:dyDescent="0.2">
      <c r="A7358">
        <v>7353</v>
      </c>
      <c r="B7358" s="15">
        <f>'EstExp 12-20'!C379</f>
        <v>0</v>
      </c>
      <c r="C7358" s="1578">
        <f t="shared" si="92"/>
        <v>7353</v>
      </c>
      <c r="D7358" s="5" t="s">
        <v>916</v>
      </c>
    </row>
    <row r="7359" spans="1:4" x14ac:dyDescent="0.2">
      <c r="A7359">
        <v>7354</v>
      </c>
      <c r="B7359" s="15">
        <f>'EstExp 12-20'!C380</f>
        <v>9355</v>
      </c>
      <c r="C7359" s="1578">
        <f t="shared" si="92"/>
        <v>-2001</v>
      </c>
      <c r="D7359" s="5" t="s">
        <v>916</v>
      </c>
    </row>
    <row r="7360" spans="1:4" x14ac:dyDescent="0.2">
      <c r="A7360">
        <v>7355</v>
      </c>
      <c r="B7360" s="15">
        <f>'EstExp 12-20'!C381</f>
        <v>0</v>
      </c>
      <c r="C7360" s="1578">
        <f t="shared" si="92"/>
        <v>7355</v>
      </c>
      <c r="D7360" s="5" t="s">
        <v>916</v>
      </c>
    </row>
    <row r="7361" spans="1:4" x14ac:dyDescent="0.2">
      <c r="A7361">
        <v>7356</v>
      </c>
      <c r="B7361" s="15">
        <f>'EstExp 12-20'!C382</f>
        <v>0</v>
      </c>
      <c r="C7361" s="1578">
        <f t="shared" si="92"/>
        <v>7356</v>
      </c>
      <c r="D7361" s="5" t="s">
        <v>916</v>
      </c>
    </row>
    <row r="7362" spans="1:4" x14ac:dyDescent="0.2">
      <c r="A7362">
        <v>7357</v>
      </c>
      <c r="B7362" s="15">
        <f>'EstExp 12-20'!C383</f>
        <v>0</v>
      </c>
      <c r="C7362" s="1578">
        <f t="shared" si="92"/>
        <v>7357</v>
      </c>
      <c r="D7362" s="5" t="s">
        <v>916</v>
      </c>
    </row>
    <row r="7363" spans="1:4" x14ac:dyDescent="0.2">
      <c r="A7363">
        <v>7358</v>
      </c>
      <c r="B7363" s="15">
        <f>'EstExp 12-20'!C384</f>
        <v>9355</v>
      </c>
      <c r="C7363" s="1578">
        <f t="shared" si="92"/>
        <v>-1997</v>
      </c>
      <c r="D7363" s="5" t="s">
        <v>916</v>
      </c>
    </row>
    <row r="7364" spans="1:4" x14ac:dyDescent="0.2">
      <c r="A7364">
        <v>7359</v>
      </c>
      <c r="B7364" s="15">
        <f>'EstExp 12-20'!C386</f>
        <v>0</v>
      </c>
      <c r="C7364" s="1578">
        <f t="shared" ref="C7364:C7427" si="93">A7364-B7364</f>
        <v>7359</v>
      </c>
      <c r="D7364" s="5" t="s">
        <v>916</v>
      </c>
    </row>
    <row r="7365" spans="1:4" x14ac:dyDescent="0.2">
      <c r="A7365">
        <v>7360</v>
      </c>
      <c r="B7365" s="15">
        <f>'EstExp 12-20'!C387</f>
        <v>0</v>
      </c>
      <c r="C7365" s="1578">
        <f t="shared" si="93"/>
        <v>7360</v>
      </c>
      <c r="D7365" s="5" t="s">
        <v>916</v>
      </c>
    </row>
    <row r="7366" spans="1:4" x14ac:dyDescent="0.2">
      <c r="A7366">
        <v>7361</v>
      </c>
      <c r="B7366" s="15">
        <f>'EstExp 12-20'!C388</f>
        <v>0</v>
      </c>
      <c r="C7366" s="1578">
        <f t="shared" si="93"/>
        <v>7361</v>
      </c>
      <c r="D7366" s="5" t="s">
        <v>916</v>
      </c>
    </row>
    <row r="7367" spans="1:4" x14ac:dyDescent="0.2">
      <c r="A7367">
        <v>7362</v>
      </c>
      <c r="B7367" s="15">
        <f>'EstExp 12-20'!C389</f>
        <v>0</v>
      </c>
      <c r="C7367" s="1578">
        <f t="shared" si="93"/>
        <v>7362</v>
      </c>
      <c r="D7367" s="5" t="s">
        <v>916</v>
      </c>
    </row>
    <row r="7368" spans="1:4" x14ac:dyDescent="0.2">
      <c r="A7368">
        <v>7363</v>
      </c>
      <c r="B7368" s="15">
        <f>'EstExp 12-20'!C390</f>
        <v>0</v>
      </c>
      <c r="C7368" s="1578">
        <f t="shared" si="93"/>
        <v>7363</v>
      </c>
      <c r="D7368" s="5" t="s">
        <v>916</v>
      </c>
    </row>
    <row r="7369" spans="1:4" x14ac:dyDescent="0.2">
      <c r="A7369">
        <v>7364</v>
      </c>
      <c r="B7369" s="15">
        <f>'EstExp 12-20'!C391</f>
        <v>0</v>
      </c>
      <c r="C7369" s="1578">
        <f t="shared" si="93"/>
        <v>7364</v>
      </c>
      <c r="D7369" s="5" t="s">
        <v>916</v>
      </c>
    </row>
    <row r="7370" spans="1:4" x14ac:dyDescent="0.2">
      <c r="A7370">
        <v>7365</v>
      </c>
      <c r="B7370" s="15">
        <f>'EstExp 12-20'!C392</f>
        <v>0</v>
      </c>
      <c r="C7370" s="1578">
        <f t="shared" si="93"/>
        <v>7365</v>
      </c>
      <c r="D7370" s="5" t="s">
        <v>916</v>
      </c>
    </row>
    <row r="7371" spans="1:4" x14ac:dyDescent="0.2">
      <c r="A7371">
        <v>7366</v>
      </c>
      <c r="B7371" s="15">
        <f>'EstExp 12-20'!C393</f>
        <v>30849</v>
      </c>
      <c r="C7371" s="1578">
        <f t="shared" si="93"/>
        <v>-23483</v>
      </c>
      <c r="D7371" s="5" t="s">
        <v>916</v>
      </c>
    </row>
    <row r="7372" spans="1:4" x14ac:dyDescent="0.2">
      <c r="A7372">
        <v>7367</v>
      </c>
      <c r="B7372" s="15">
        <f>'EstExp 12-20'!C394</f>
        <v>0</v>
      </c>
      <c r="C7372" s="1578">
        <f t="shared" si="93"/>
        <v>7367</v>
      </c>
      <c r="D7372" s="5" t="s">
        <v>916</v>
      </c>
    </row>
    <row r="7373" spans="1:4" x14ac:dyDescent="0.2">
      <c r="A7373">
        <v>7368</v>
      </c>
      <c r="B7373" s="15">
        <f>'EstExp 12-20'!D323</f>
        <v>0</v>
      </c>
      <c r="C7373" s="1578">
        <f t="shared" si="93"/>
        <v>7368</v>
      </c>
      <c r="D7373" s="5" t="s">
        <v>916</v>
      </c>
    </row>
    <row r="7374" spans="1:4" x14ac:dyDescent="0.2">
      <c r="A7374">
        <v>7369</v>
      </c>
      <c r="B7374" s="15">
        <f>'EstExp 12-20'!D325</f>
        <v>0</v>
      </c>
      <c r="C7374" s="1578">
        <f t="shared" si="93"/>
        <v>7369</v>
      </c>
      <c r="D7374" s="5" t="s">
        <v>916</v>
      </c>
    </row>
    <row r="7375" spans="1:4" x14ac:dyDescent="0.2">
      <c r="A7375">
        <v>7370</v>
      </c>
      <c r="B7375" s="15">
        <f>'EstExp 12-20'!D326</f>
        <v>0</v>
      </c>
      <c r="C7375" s="1578">
        <f t="shared" si="93"/>
        <v>7370</v>
      </c>
      <c r="D7375" s="5" t="s">
        <v>916</v>
      </c>
    </row>
    <row r="7376" spans="1:4" x14ac:dyDescent="0.2">
      <c r="A7376">
        <v>7371</v>
      </c>
      <c r="B7376" s="15">
        <f>'EstExp 12-20'!D327</f>
        <v>0</v>
      </c>
      <c r="C7376" s="1578">
        <f t="shared" si="93"/>
        <v>7371</v>
      </c>
      <c r="D7376" s="5" t="s">
        <v>916</v>
      </c>
    </row>
    <row r="7377" spans="1:4" x14ac:dyDescent="0.2">
      <c r="A7377">
        <v>7372</v>
      </c>
      <c r="B7377" s="15">
        <f>'EstExp 12-20'!D328</f>
        <v>0</v>
      </c>
      <c r="C7377" s="1578">
        <f t="shared" si="93"/>
        <v>7372</v>
      </c>
      <c r="D7377" s="5" t="s">
        <v>916</v>
      </c>
    </row>
    <row r="7378" spans="1:4" x14ac:dyDescent="0.2">
      <c r="A7378">
        <v>7373</v>
      </c>
      <c r="B7378" s="15">
        <f>'EstExp 12-20'!D329</f>
        <v>0</v>
      </c>
      <c r="C7378" s="1578">
        <f t="shared" si="93"/>
        <v>7373</v>
      </c>
      <c r="D7378" s="5" t="s">
        <v>916</v>
      </c>
    </row>
    <row r="7379" spans="1:4" x14ac:dyDescent="0.2">
      <c r="A7379">
        <v>7374</v>
      </c>
      <c r="B7379" s="15">
        <f>'EstExp 12-20'!D330</f>
        <v>0</v>
      </c>
      <c r="C7379" s="1578">
        <f t="shared" si="93"/>
        <v>7374</v>
      </c>
      <c r="D7379" s="5" t="s">
        <v>916</v>
      </c>
    </row>
    <row r="7380" spans="1:4" x14ac:dyDescent="0.2">
      <c r="A7380">
        <v>7375</v>
      </c>
      <c r="B7380" s="15">
        <f>'EstExp 12-20'!D331</f>
        <v>0</v>
      </c>
      <c r="C7380" s="1578">
        <f t="shared" si="93"/>
        <v>7375</v>
      </c>
      <c r="D7380" s="5" t="s">
        <v>916</v>
      </c>
    </row>
    <row r="7381" spans="1:4" x14ac:dyDescent="0.2">
      <c r="A7381">
        <v>7376</v>
      </c>
      <c r="B7381" s="15">
        <f>'EstExp 12-20'!D332</f>
        <v>0</v>
      </c>
      <c r="C7381" s="1578">
        <f t="shared" si="93"/>
        <v>7376</v>
      </c>
      <c r="D7381" s="5" t="s">
        <v>916</v>
      </c>
    </row>
    <row r="7382" spans="1:4" x14ac:dyDescent="0.2">
      <c r="A7382">
        <v>7377</v>
      </c>
      <c r="B7382" s="15">
        <f>'EstExp 12-20'!D333</f>
        <v>0</v>
      </c>
      <c r="C7382" s="1578">
        <f t="shared" si="93"/>
        <v>7377</v>
      </c>
      <c r="D7382" s="5" t="s">
        <v>916</v>
      </c>
    </row>
    <row r="7383" spans="1:4" x14ac:dyDescent="0.2">
      <c r="A7383">
        <v>7378</v>
      </c>
      <c r="B7383" s="15">
        <f>'EstExp 12-20'!D334</f>
        <v>0</v>
      </c>
      <c r="C7383" s="1578">
        <f t="shared" si="93"/>
        <v>7378</v>
      </c>
      <c r="D7383" s="5" t="s">
        <v>916</v>
      </c>
    </row>
    <row r="7384" spans="1:4" x14ac:dyDescent="0.2">
      <c r="A7384">
        <v>7379</v>
      </c>
      <c r="B7384" s="15">
        <f>'EstExp 12-20'!D335</f>
        <v>0</v>
      </c>
      <c r="C7384" s="1578">
        <f t="shared" si="93"/>
        <v>7379</v>
      </c>
      <c r="D7384" s="5" t="s">
        <v>916</v>
      </c>
    </row>
    <row r="7385" spans="1:4" x14ac:dyDescent="0.2">
      <c r="A7385">
        <v>7380</v>
      </c>
      <c r="B7385" s="15">
        <f>'EstExp 12-20'!D336</f>
        <v>0</v>
      </c>
      <c r="C7385" s="1578">
        <f t="shared" si="93"/>
        <v>7380</v>
      </c>
      <c r="D7385" s="5" t="s">
        <v>916</v>
      </c>
    </row>
    <row r="7386" spans="1:4" x14ac:dyDescent="0.2">
      <c r="A7386">
        <v>7381</v>
      </c>
      <c r="B7386" s="15">
        <f>'EstExp 12-20'!D337</f>
        <v>0</v>
      </c>
      <c r="C7386" s="1578">
        <f t="shared" si="93"/>
        <v>7381</v>
      </c>
      <c r="D7386" s="5" t="s">
        <v>916</v>
      </c>
    </row>
    <row r="7387" spans="1:4" x14ac:dyDescent="0.2">
      <c r="A7387">
        <v>7382</v>
      </c>
      <c r="B7387" s="15">
        <f>'EstExp 12-20'!D351</f>
        <v>0</v>
      </c>
      <c r="C7387" s="1578">
        <f t="shared" si="93"/>
        <v>7382</v>
      </c>
      <c r="D7387" s="5" t="s">
        <v>916</v>
      </c>
    </row>
    <row r="7388" spans="1:4" x14ac:dyDescent="0.2">
      <c r="A7388">
        <v>7383</v>
      </c>
      <c r="B7388" s="15">
        <f>'EstExp 12-20'!D354</f>
        <v>0</v>
      </c>
      <c r="C7388" s="1578">
        <f t="shared" si="93"/>
        <v>7383</v>
      </c>
      <c r="D7388" s="5" t="s">
        <v>916</v>
      </c>
    </row>
    <row r="7389" spans="1:4" x14ac:dyDescent="0.2">
      <c r="A7389">
        <v>7384</v>
      </c>
      <c r="B7389" s="15">
        <f>'EstExp 12-20'!D355</f>
        <v>0</v>
      </c>
      <c r="C7389" s="1578">
        <f t="shared" si="93"/>
        <v>7384</v>
      </c>
      <c r="D7389" s="5" t="s">
        <v>916</v>
      </c>
    </row>
    <row r="7390" spans="1:4" x14ac:dyDescent="0.2">
      <c r="A7390">
        <v>7385</v>
      </c>
      <c r="B7390" s="15">
        <f>'EstExp 12-20'!D356</f>
        <v>0</v>
      </c>
      <c r="C7390" s="1578">
        <f t="shared" si="93"/>
        <v>7385</v>
      </c>
      <c r="D7390" s="5" t="s">
        <v>916</v>
      </c>
    </row>
    <row r="7391" spans="1:4" x14ac:dyDescent="0.2">
      <c r="A7391">
        <v>7386</v>
      </c>
      <c r="B7391" s="15">
        <f>'EstExp 12-20'!D357</f>
        <v>0</v>
      </c>
      <c r="C7391" s="1578">
        <f t="shared" si="93"/>
        <v>7386</v>
      </c>
      <c r="D7391" s="5" t="s">
        <v>916</v>
      </c>
    </row>
    <row r="7392" spans="1:4" x14ac:dyDescent="0.2">
      <c r="A7392">
        <v>7387</v>
      </c>
      <c r="B7392" s="15">
        <f>'EstExp 12-20'!D358</f>
        <v>0</v>
      </c>
      <c r="C7392" s="1578">
        <f t="shared" si="93"/>
        <v>7387</v>
      </c>
      <c r="D7392" s="5" t="s">
        <v>916</v>
      </c>
    </row>
    <row r="7393" spans="1:4" x14ac:dyDescent="0.2">
      <c r="A7393">
        <v>7388</v>
      </c>
      <c r="B7393" s="15">
        <f>'EstExp 12-20'!D359</f>
        <v>0</v>
      </c>
      <c r="C7393" s="1578">
        <f t="shared" si="93"/>
        <v>7388</v>
      </c>
      <c r="D7393" s="5" t="s">
        <v>916</v>
      </c>
    </row>
    <row r="7394" spans="1:4" x14ac:dyDescent="0.2">
      <c r="A7394">
        <v>7389</v>
      </c>
      <c r="B7394" s="15">
        <f>'EstExp 12-20'!D360</f>
        <v>0</v>
      </c>
      <c r="C7394" s="1578">
        <f t="shared" si="93"/>
        <v>7389</v>
      </c>
      <c r="D7394" s="5" t="s">
        <v>916</v>
      </c>
    </row>
    <row r="7395" spans="1:4" x14ac:dyDescent="0.2">
      <c r="A7395">
        <v>7390</v>
      </c>
      <c r="B7395" s="15">
        <f>'EstExp 12-20'!D362</f>
        <v>0</v>
      </c>
      <c r="C7395" s="1578">
        <f t="shared" si="93"/>
        <v>7390</v>
      </c>
      <c r="D7395" s="5" t="s">
        <v>916</v>
      </c>
    </row>
    <row r="7396" spans="1:4" x14ac:dyDescent="0.2">
      <c r="A7396">
        <v>7391</v>
      </c>
      <c r="B7396" s="15">
        <f>'EstExp 12-20'!D363</f>
        <v>0</v>
      </c>
      <c r="C7396" s="1578">
        <f t="shared" si="93"/>
        <v>7391</v>
      </c>
      <c r="D7396" s="5" t="s">
        <v>916</v>
      </c>
    </row>
    <row r="7397" spans="1:4" x14ac:dyDescent="0.2">
      <c r="A7397">
        <v>7392</v>
      </c>
      <c r="B7397" s="15">
        <f>'EstExp 12-20'!D364</f>
        <v>0</v>
      </c>
      <c r="C7397" s="1578">
        <f t="shared" si="93"/>
        <v>7392</v>
      </c>
      <c r="D7397" s="5" t="s">
        <v>916</v>
      </c>
    </row>
    <row r="7398" spans="1:4" x14ac:dyDescent="0.2">
      <c r="A7398">
        <v>7393</v>
      </c>
      <c r="B7398" s="15">
        <f>'EstExp 12-20'!D365</f>
        <v>0</v>
      </c>
      <c r="C7398" s="1578">
        <f t="shared" si="93"/>
        <v>7393</v>
      </c>
      <c r="D7398" s="5" t="s">
        <v>916</v>
      </c>
    </row>
    <row r="7399" spans="1:4" x14ac:dyDescent="0.2">
      <c r="A7399">
        <v>7394</v>
      </c>
      <c r="B7399" s="15">
        <f>'EstExp 12-20'!D367</f>
        <v>0</v>
      </c>
      <c r="C7399" s="1578">
        <f t="shared" si="93"/>
        <v>7394</v>
      </c>
      <c r="D7399" s="5" t="s">
        <v>916</v>
      </c>
    </row>
    <row r="7400" spans="1:4" x14ac:dyDescent="0.2">
      <c r="A7400">
        <v>7395</v>
      </c>
      <c r="B7400" s="15">
        <f>'EstExp 12-20'!D368</f>
        <v>1340</v>
      </c>
      <c r="C7400" s="1578">
        <f t="shared" si="93"/>
        <v>6055</v>
      </c>
      <c r="D7400" s="5" t="s">
        <v>916</v>
      </c>
    </row>
    <row r="7401" spans="1:4" x14ac:dyDescent="0.2">
      <c r="A7401">
        <v>7396</v>
      </c>
      <c r="B7401" s="15">
        <f>'EstExp 12-20'!D369</f>
        <v>0</v>
      </c>
      <c r="C7401" s="1578">
        <f t="shared" si="93"/>
        <v>7396</v>
      </c>
      <c r="D7401" s="5" t="s">
        <v>916</v>
      </c>
    </row>
    <row r="7402" spans="1:4" x14ac:dyDescent="0.2">
      <c r="A7402">
        <v>7397</v>
      </c>
      <c r="B7402" s="15">
        <f>'EstExp 12-20'!D374</f>
        <v>0</v>
      </c>
      <c r="C7402" s="1578">
        <f t="shared" si="93"/>
        <v>7397</v>
      </c>
      <c r="D7402" s="5" t="s">
        <v>916</v>
      </c>
    </row>
    <row r="7403" spans="1:4" x14ac:dyDescent="0.2">
      <c r="A7403">
        <v>7398</v>
      </c>
      <c r="B7403" s="15">
        <f>'EstExp 12-20'!D375</f>
        <v>0</v>
      </c>
      <c r="C7403" s="1578">
        <f t="shared" si="93"/>
        <v>7398</v>
      </c>
      <c r="D7403" s="5" t="s">
        <v>916</v>
      </c>
    </row>
    <row r="7404" spans="1:4" x14ac:dyDescent="0.2">
      <c r="A7404">
        <v>7399</v>
      </c>
      <c r="B7404" s="15">
        <f>'EstExp 12-20'!D376</f>
        <v>0</v>
      </c>
      <c r="C7404" s="1578">
        <f t="shared" si="93"/>
        <v>7399</v>
      </c>
      <c r="D7404" s="5" t="s">
        <v>916</v>
      </c>
    </row>
    <row r="7405" spans="1:4" x14ac:dyDescent="0.2">
      <c r="A7405">
        <v>7400</v>
      </c>
      <c r="B7405" s="15">
        <f>'EstExp 12-20'!D378</f>
        <v>0</v>
      </c>
      <c r="C7405" s="1578">
        <f t="shared" si="93"/>
        <v>7400</v>
      </c>
      <c r="D7405" s="5" t="s">
        <v>916</v>
      </c>
    </row>
    <row r="7406" spans="1:4" x14ac:dyDescent="0.2">
      <c r="A7406">
        <v>7401</v>
      </c>
      <c r="B7406" s="15">
        <f>'EstExp 12-20'!D379</f>
        <v>0</v>
      </c>
      <c r="C7406" s="1578">
        <f t="shared" si="93"/>
        <v>7401</v>
      </c>
      <c r="D7406" s="5" t="s">
        <v>916</v>
      </c>
    </row>
    <row r="7407" spans="1:4" x14ac:dyDescent="0.2">
      <c r="A7407">
        <v>7402</v>
      </c>
      <c r="B7407" s="15">
        <f>'EstExp 12-20'!D380</f>
        <v>0</v>
      </c>
      <c r="C7407" s="1578">
        <f t="shared" si="93"/>
        <v>7402</v>
      </c>
      <c r="D7407" s="5" t="s">
        <v>916</v>
      </c>
    </row>
    <row r="7408" spans="1:4" x14ac:dyDescent="0.2">
      <c r="A7408">
        <v>7403</v>
      </c>
      <c r="B7408" s="15">
        <f>'EstExp 12-20'!D381</f>
        <v>0</v>
      </c>
      <c r="C7408" s="1578">
        <f t="shared" si="93"/>
        <v>7403</v>
      </c>
      <c r="D7408" s="5" t="s">
        <v>916</v>
      </c>
    </row>
    <row r="7409" spans="1:4" x14ac:dyDescent="0.2">
      <c r="A7409">
        <v>7404</v>
      </c>
      <c r="B7409" s="15">
        <f>'EstExp 12-20'!D382</f>
        <v>0</v>
      </c>
      <c r="C7409" s="1578">
        <f t="shared" si="93"/>
        <v>7404</v>
      </c>
      <c r="D7409" s="5" t="s">
        <v>916</v>
      </c>
    </row>
    <row r="7410" spans="1:4" x14ac:dyDescent="0.2">
      <c r="A7410">
        <v>7405</v>
      </c>
      <c r="B7410" s="15">
        <f>'EstExp 12-20'!D383</f>
        <v>0</v>
      </c>
      <c r="C7410" s="1578">
        <f t="shared" si="93"/>
        <v>7405</v>
      </c>
      <c r="D7410" s="5" t="s">
        <v>916</v>
      </c>
    </row>
    <row r="7411" spans="1:4" x14ac:dyDescent="0.2">
      <c r="A7411">
        <v>7406</v>
      </c>
      <c r="B7411" s="15">
        <f>'EstExp 12-20'!D384</f>
        <v>0</v>
      </c>
      <c r="C7411" s="1578">
        <f t="shared" si="93"/>
        <v>7406</v>
      </c>
      <c r="D7411" s="5" t="s">
        <v>916</v>
      </c>
    </row>
    <row r="7412" spans="1:4" x14ac:dyDescent="0.2">
      <c r="A7412">
        <v>7407</v>
      </c>
      <c r="B7412" s="15">
        <f>'EstExp 12-20'!D386</f>
        <v>0</v>
      </c>
      <c r="C7412" s="1578">
        <f t="shared" si="93"/>
        <v>7407</v>
      </c>
      <c r="D7412" s="5" t="s">
        <v>916</v>
      </c>
    </row>
    <row r="7413" spans="1:4" x14ac:dyDescent="0.2">
      <c r="A7413">
        <v>7408</v>
      </c>
      <c r="B7413" s="15">
        <f>'EstExp 12-20'!D387</f>
        <v>0</v>
      </c>
      <c r="C7413" s="1578">
        <f t="shared" si="93"/>
        <v>7408</v>
      </c>
      <c r="D7413" s="5" t="s">
        <v>916</v>
      </c>
    </row>
    <row r="7414" spans="1:4" x14ac:dyDescent="0.2">
      <c r="A7414">
        <v>7409</v>
      </c>
      <c r="B7414" s="15">
        <f>'EstExp 12-20'!D388</f>
        <v>0</v>
      </c>
      <c r="C7414" s="1578">
        <f t="shared" si="93"/>
        <v>7409</v>
      </c>
      <c r="D7414" s="5" t="s">
        <v>916</v>
      </c>
    </row>
    <row r="7415" spans="1:4" x14ac:dyDescent="0.2">
      <c r="A7415">
        <v>7410</v>
      </c>
      <c r="B7415" s="15">
        <f>'EstExp 12-20'!D389</f>
        <v>0</v>
      </c>
      <c r="C7415" s="1578">
        <f t="shared" si="93"/>
        <v>7410</v>
      </c>
      <c r="D7415" s="5" t="s">
        <v>916</v>
      </c>
    </row>
    <row r="7416" spans="1:4" x14ac:dyDescent="0.2">
      <c r="A7416">
        <v>7411</v>
      </c>
      <c r="B7416" s="15">
        <f>'EstExp 12-20'!D390</f>
        <v>0</v>
      </c>
      <c r="C7416" s="1578">
        <f t="shared" si="93"/>
        <v>7411</v>
      </c>
      <c r="D7416" s="5" t="s">
        <v>916</v>
      </c>
    </row>
    <row r="7417" spans="1:4" x14ac:dyDescent="0.2">
      <c r="A7417">
        <v>7412</v>
      </c>
      <c r="B7417" s="15">
        <f>'EstExp 12-20'!D391</f>
        <v>0</v>
      </c>
      <c r="C7417" s="1578">
        <f t="shared" si="93"/>
        <v>7412</v>
      </c>
      <c r="D7417" s="5" t="s">
        <v>916</v>
      </c>
    </row>
    <row r="7418" spans="1:4" x14ac:dyDescent="0.2">
      <c r="A7418">
        <v>7413</v>
      </c>
      <c r="B7418" s="15">
        <f>'EstExp 12-20'!D392</f>
        <v>0</v>
      </c>
      <c r="C7418" s="1578">
        <f t="shared" si="93"/>
        <v>7413</v>
      </c>
      <c r="D7418" s="5" t="s">
        <v>916</v>
      </c>
    </row>
    <row r="7419" spans="1:4" x14ac:dyDescent="0.2">
      <c r="A7419">
        <v>7414</v>
      </c>
      <c r="B7419" s="15">
        <f>'EstExp 12-20'!D393</f>
        <v>6593</v>
      </c>
      <c r="C7419" s="1578">
        <f t="shared" si="93"/>
        <v>821</v>
      </c>
      <c r="D7419" s="5" t="s">
        <v>916</v>
      </c>
    </row>
    <row r="7420" spans="1:4" x14ac:dyDescent="0.2">
      <c r="A7420">
        <v>7415</v>
      </c>
      <c r="B7420" s="15">
        <f>'EstExp 12-20'!D394</f>
        <v>0</v>
      </c>
      <c r="C7420" s="1578">
        <f t="shared" si="93"/>
        <v>7415</v>
      </c>
      <c r="D7420" s="5" t="s">
        <v>916</v>
      </c>
    </row>
    <row r="7421" spans="1:4" x14ac:dyDescent="0.2">
      <c r="A7421">
        <v>7416</v>
      </c>
      <c r="B7421" s="15">
        <f>'EstExp 12-20'!E323</f>
        <v>0</v>
      </c>
      <c r="C7421" s="1578">
        <f t="shared" si="93"/>
        <v>7416</v>
      </c>
      <c r="D7421" s="5" t="s">
        <v>916</v>
      </c>
    </row>
    <row r="7422" spans="1:4" x14ac:dyDescent="0.2">
      <c r="A7422">
        <v>7417</v>
      </c>
      <c r="B7422" s="15">
        <f>'EstExp 12-20'!E324</f>
        <v>0</v>
      </c>
      <c r="C7422" s="1578">
        <f t="shared" si="93"/>
        <v>7417</v>
      </c>
      <c r="D7422" s="5" t="s">
        <v>916</v>
      </c>
    </row>
    <row r="7423" spans="1:4" x14ac:dyDescent="0.2">
      <c r="A7423">
        <v>7418</v>
      </c>
      <c r="B7423" s="15">
        <f>'EstExp 12-20'!E325</f>
        <v>0</v>
      </c>
      <c r="C7423" s="1578">
        <f t="shared" si="93"/>
        <v>7418</v>
      </c>
      <c r="D7423" s="5" t="s">
        <v>916</v>
      </c>
    </row>
    <row r="7424" spans="1:4" x14ac:dyDescent="0.2">
      <c r="A7424">
        <v>7419</v>
      </c>
      <c r="B7424" s="15">
        <f>'EstExp 12-20'!E326</f>
        <v>0</v>
      </c>
      <c r="C7424" s="1578">
        <f t="shared" si="93"/>
        <v>7419</v>
      </c>
      <c r="D7424" s="5" t="s">
        <v>916</v>
      </c>
    </row>
    <row r="7425" spans="1:4" x14ac:dyDescent="0.2">
      <c r="A7425">
        <v>7420</v>
      </c>
      <c r="B7425" s="15">
        <f>'EstExp 12-20'!E327</f>
        <v>0</v>
      </c>
      <c r="C7425" s="1578">
        <f t="shared" si="93"/>
        <v>7420</v>
      </c>
      <c r="D7425" s="5" t="s">
        <v>916</v>
      </c>
    </row>
    <row r="7426" spans="1:4" x14ac:dyDescent="0.2">
      <c r="A7426">
        <v>7421</v>
      </c>
      <c r="B7426" s="15">
        <f>'EstExp 12-20'!E328</f>
        <v>0</v>
      </c>
      <c r="C7426" s="1578">
        <f t="shared" si="93"/>
        <v>7421</v>
      </c>
      <c r="D7426" s="5" t="s">
        <v>916</v>
      </c>
    </row>
    <row r="7427" spans="1:4" x14ac:dyDescent="0.2">
      <c r="A7427">
        <v>7422</v>
      </c>
      <c r="B7427" s="15">
        <f>'EstExp 12-20'!E329</f>
        <v>0</v>
      </c>
      <c r="C7427" s="1578">
        <f t="shared" si="93"/>
        <v>7422</v>
      </c>
      <c r="D7427" s="5" t="s">
        <v>916</v>
      </c>
    </row>
    <row r="7428" spans="1:4" x14ac:dyDescent="0.2">
      <c r="A7428">
        <v>7423</v>
      </c>
      <c r="B7428" s="15">
        <f>'EstExp 12-20'!E330</f>
        <v>0</v>
      </c>
      <c r="C7428" s="1578">
        <f t="shared" ref="C7428:C7491" si="94">A7428-B7428</f>
        <v>7423</v>
      </c>
      <c r="D7428" s="5" t="s">
        <v>916</v>
      </c>
    </row>
    <row r="7429" spans="1:4" x14ac:dyDescent="0.2">
      <c r="A7429">
        <v>7424</v>
      </c>
      <c r="B7429" s="15">
        <f>'EstExp 12-20'!E331</f>
        <v>0</v>
      </c>
      <c r="C7429" s="1578">
        <f t="shared" si="94"/>
        <v>7424</v>
      </c>
      <c r="D7429" s="5" t="s">
        <v>916</v>
      </c>
    </row>
    <row r="7430" spans="1:4" x14ac:dyDescent="0.2">
      <c r="A7430">
        <v>7425</v>
      </c>
      <c r="B7430" s="15">
        <f>'EstExp 12-20'!E332</f>
        <v>250</v>
      </c>
      <c r="C7430" s="1578">
        <f t="shared" si="94"/>
        <v>7175</v>
      </c>
      <c r="D7430" s="5" t="s">
        <v>916</v>
      </c>
    </row>
    <row r="7431" spans="1:4" x14ac:dyDescent="0.2">
      <c r="A7431">
        <v>7426</v>
      </c>
      <c r="B7431" s="15">
        <f>'EstExp 12-20'!E333</f>
        <v>0</v>
      </c>
      <c r="C7431" s="1578">
        <f t="shared" si="94"/>
        <v>7426</v>
      </c>
      <c r="D7431" s="5" t="s">
        <v>916</v>
      </c>
    </row>
    <row r="7432" spans="1:4" x14ac:dyDescent="0.2">
      <c r="A7432">
        <v>7427</v>
      </c>
      <c r="B7432" s="15">
        <f>'EstExp 12-20'!E334</f>
        <v>0</v>
      </c>
      <c r="C7432" s="1578">
        <f t="shared" si="94"/>
        <v>7427</v>
      </c>
      <c r="D7432" s="5" t="s">
        <v>916</v>
      </c>
    </row>
    <row r="7433" spans="1:4" x14ac:dyDescent="0.2">
      <c r="A7433">
        <v>7428</v>
      </c>
      <c r="B7433" s="15">
        <f>'EstExp 12-20'!E335</f>
        <v>0</v>
      </c>
      <c r="C7433" s="1578">
        <f t="shared" si="94"/>
        <v>7428</v>
      </c>
      <c r="D7433" s="5" t="s">
        <v>916</v>
      </c>
    </row>
    <row r="7434" spans="1:4" x14ac:dyDescent="0.2">
      <c r="A7434">
        <v>7429</v>
      </c>
      <c r="B7434" s="15">
        <f>'EstExp 12-20'!E336</f>
        <v>0</v>
      </c>
      <c r="C7434" s="1578">
        <f t="shared" si="94"/>
        <v>7429</v>
      </c>
      <c r="D7434" s="5" t="s">
        <v>916</v>
      </c>
    </row>
    <row r="7435" spans="1:4" x14ac:dyDescent="0.2">
      <c r="A7435">
        <v>7430</v>
      </c>
      <c r="B7435" s="15">
        <f>'EstExp 12-20'!E337</f>
        <v>0</v>
      </c>
      <c r="C7435" s="1578">
        <f t="shared" si="94"/>
        <v>7430</v>
      </c>
      <c r="D7435" s="5" t="s">
        <v>916</v>
      </c>
    </row>
    <row r="7436" spans="1:4" x14ac:dyDescent="0.2">
      <c r="A7436">
        <v>7431</v>
      </c>
      <c r="B7436" s="15">
        <f>'EstExp 12-20'!E351</f>
        <v>250</v>
      </c>
      <c r="C7436" s="1578">
        <f t="shared" si="94"/>
        <v>7181</v>
      </c>
      <c r="D7436" s="5" t="s">
        <v>916</v>
      </c>
    </row>
    <row r="7437" spans="1:4" x14ac:dyDescent="0.2">
      <c r="A7437">
        <v>7432</v>
      </c>
      <c r="B7437" s="15">
        <f>'EstExp 12-20'!E354</f>
        <v>32489</v>
      </c>
      <c r="C7437" s="1578">
        <f t="shared" si="94"/>
        <v>-25057</v>
      </c>
      <c r="D7437" s="5" t="s">
        <v>916</v>
      </c>
    </row>
    <row r="7438" spans="1:4" x14ac:dyDescent="0.2">
      <c r="A7438">
        <v>7433</v>
      </c>
      <c r="B7438" s="15">
        <f>'EstExp 12-20'!E355</f>
        <v>0</v>
      </c>
      <c r="C7438" s="1578">
        <f t="shared" si="94"/>
        <v>7433</v>
      </c>
      <c r="D7438" s="5" t="s">
        <v>916</v>
      </c>
    </row>
    <row r="7439" spans="1:4" x14ac:dyDescent="0.2">
      <c r="A7439">
        <v>7434</v>
      </c>
      <c r="B7439" s="15">
        <f>'EstExp 12-20'!E356</f>
        <v>0</v>
      </c>
      <c r="C7439" s="1578">
        <f t="shared" si="94"/>
        <v>7434</v>
      </c>
      <c r="D7439" s="5" t="s">
        <v>916</v>
      </c>
    </row>
    <row r="7440" spans="1:4" x14ac:dyDescent="0.2">
      <c r="A7440">
        <v>7435</v>
      </c>
      <c r="B7440" s="15">
        <f>'EstExp 12-20'!E357</f>
        <v>0</v>
      </c>
      <c r="C7440" s="1578">
        <f t="shared" si="94"/>
        <v>7435</v>
      </c>
      <c r="D7440" s="5" t="s">
        <v>916</v>
      </c>
    </row>
    <row r="7441" spans="1:4" x14ac:dyDescent="0.2">
      <c r="A7441">
        <v>7436</v>
      </c>
      <c r="B7441" s="15">
        <f>'EstExp 12-20'!E358</f>
        <v>0</v>
      </c>
      <c r="C7441" s="1578">
        <f t="shared" si="94"/>
        <v>7436</v>
      </c>
      <c r="D7441" s="5" t="s">
        <v>916</v>
      </c>
    </row>
    <row r="7442" spans="1:4" x14ac:dyDescent="0.2">
      <c r="A7442">
        <v>7437</v>
      </c>
      <c r="B7442" s="15">
        <f>'EstExp 12-20'!E359</f>
        <v>0</v>
      </c>
      <c r="C7442" s="1578">
        <f t="shared" si="94"/>
        <v>7437</v>
      </c>
      <c r="D7442" s="5" t="s">
        <v>916</v>
      </c>
    </row>
    <row r="7443" spans="1:4" x14ac:dyDescent="0.2">
      <c r="A7443">
        <v>7438</v>
      </c>
      <c r="B7443" s="15">
        <f>'EstExp 12-20'!E360</f>
        <v>32489</v>
      </c>
      <c r="C7443" s="1578">
        <f t="shared" si="94"/>
        <v>-25051</v>
      </c>
      <c r="D7443" s="5" t="s">
        <v>916</v>
      </c>
    </row>
    <row r="7444" spans="1:4" x14ac:dyDescent="0.2">
      <c r="A7444">
        <v>7439</v>
      </c>
      <c r="B7444" s="15">
        <f>'EstExp 12-20'!E362</f>
        <v>0</v>
      </c>
      <c r="C7444" s="1578">
        <f t="shared" si="94"/>
        <v>7439</v>
      </c>
      <c r="D7444" s="5" t="s">
        <v>916</v>
      </c>
    </row>
    <row r="7445" spans="1:4" x14ac:dyDescent="0.2">
      <c r="A7445">
        <v>7440</v>
      </c>
      <c r="B7445" s="15">
        <f>'EstExp 12-20'!E363</f>
        <v>0</v>
      </c>
      <c r="C7445" s="1578">
        <f t="shared" si="94"/>
        <v>7440</v>
      </c>
      <c r="D7445" s="5" t="s">
        <v>916</v>
      </c>
    </row>
    <row r="7446" spans="1:4" x14ac:dyDescent="0.2">
      <c r="A7446">
        <v>7441</v>
      </c>
      <c r="B7446" s="15">
        <f>'EstExp 12-20'!E364</f>
        <v>0</v>
      </c>
      <c r="C7446" s="1578">
        <f t="shared" si="94"/>
        <v>7441</v>
      </c>
      <c r="D7446" s="5" t="s">
        <v>916</v>
      </c>
    </row>
    <row r="7447" spans="1:4" x14ac:dyDescent="0.2">
      <c r="A7447">
        <v>7442</v>
      </c>
      <c r="B7447" s="15">
        <f>'EstExp 12-20'!E365</f>
        <v>0</v>
      </c>
      <c r="C7447" s="1578">
        <f t="shared" si="94"/>
        <v>7442</v>
      </c>
      <c r="D7447" s="5" t="s">
        <v>916</v>
      </c>
    </row>
    <row r="7448" spans="1:4" x14ac:dyDescent="0.2">
      <c r="A7448">
        <v>7443</v>
      </c>
      <c r="B7448" s="15">
        <f>'EstExp 12-20'!E367</f>
        <v>3678</v>
      </c>
      <c r="C7448" s="1578">
        <f t="shared" si="94"/>
        <v>3765</v>
      </c>
      <c r="D7448" s="5" t="s">
        <v>916</v>
      </c>
    </row>
    <row r="7449" spans="1:4" x14ac:dyDescent="0.2">
      <c r="A7449">
        <v>7444</v>
      </c>
      <c r="B7449" s="15">
        <f>'EstExp 12-20'!E368</f>
        <v>0</v>
      </c>
      <c r="C7449" s="1578">
        <f t="shared" si="94"/>
        <v>7444</v>
      </c>
      <c r="D7449" s="5" t="s">
        <v>916</v>
      </c>
    </row>
    <row r="7450" spans="1:4" x14ac:dyDescent="0.2">
      <c r="A7450">
        <v>7445</v>
      </c>
      <c r="B7450" s="15">
        <f>'EstExp 12-20'!E369</f>
        <v>0</v>
      </c>
      <c r="C7450" s="1578">
        <f t="shared" si="94"/>
        <v>7445</v>
      </c>
      <c r="D7450" s="5" t="s">
        <v>916</v>
      </c>
    </row>
    <row r="7451" spans="1:4" x14ac:dyDescent="0.2">
      <c r="A7451">
        <v>7446</v>
      </c>
      <c r="B7451" s="15">
        <f>'EstExp 12-20'!E374</f>
        <v>0</v>
      </c>
      <c r="C7451" s="1578">
        <f t="shared" si="94"/>
        <v>7446</v>
      </c>
      <c r="D7451" s="5" t="s">
        <v>916</v>
      </c>
    </row>
    <row r="7452" spans="1:4" x14ac:dyDescent="0.2">
      <c r="A7452">
        <v>7447</v>
      </c>
      <c r="B7452" s="15">
        <f>'EstExp 12-20'!E375</f>
        <v>0</v>
      </c>
      <c r="C7452" s="1578">
        <f t="shared" si="94"/>
        <v>7447</v>
      </c>
      <c r="D7452" s="5" t="s">
        <v>916</v>
      </c>
    </row>
    <row r="7453" spans="1:4" x14ac:dyDescent="0.2">
      <c r="A7453">
        <v>7448</v>
      </c>
      <c r="B7453" s="15">
        <f>'EstExp 12-20'!E376</f>
        <v>0</v>
      </c>
      <c r="C7453" s="1578">
        <f t="shared" si="94"/>
        <v>7448</v>
      </c>
      <c r="D7453" s="5" t="s">
        <v>916</v>
      </c>
    </row>
    <row r="7454" spans="1:4" x14ac:dyDescent="0.2">
      <c r="A7454">
        <v>7449</v>
      </c>
      <c r="B7454" s="15">
        <f>'EstExp 12-20'!E378</f>
        <v>0</v>
      </c>
      <c r="C7454" s="1578">
        <f t="shared" si="94"/>
        <v>7449</v>
      </c>
      <c r="D7454" s="5" t="s">
        <v>916</v>
      </c>
    </row>
    <row r="7455" spans="1:4" x14ac:dyDescent="0.2">
      <c r="A7455">
        <v>7450</v>
      </c>
      <c r="B7455" s="15">
        <f>'EstExp 12-20'!E379</f>
        <v>0</v>
      </c>
      <c r="C7455" s="1578">
        <f t="shared" si="94"/>
        <v>7450</v>
      </c>
      <c r="D7455" s="5" t="s">
        <v>916</v>
      </c>
    </row>
    <row r="7456" spans="1:4" x14ac:dyDescent="0.2">
      <c r="A7456">
        <v>7451</v>
      </c>
      <c r="B7456" s="15">
        <f>'EstExp 12-20'!E380</f>
        <v>0</v>
      </c>
      <c r="C7456" s="1578">
        <f t="shared" si="94"/>
        <v>7451</v>
      </c>
      <c r="D7456" s="5" t="s">
        <v>916</v>
      </c>
    </row>
    <row r="7457" spans="1:4" x14ac:dyDescent="0.2">
      <c r="A7457">
        <v>7452</v>
      </c>
      <c r="B7457" s="15">
        <f>'EstExp 12-20'!E381</f>
        <v>0</v>
      </c>
      <c r="C7457" s="1578">
        <f t="shared" si="94"/>
        <v>7452</v>
      </c>
      <c r="D7457" s="5" t="s">
        <v>916</v>
      </c>
    </row>
    <row r="7458" spans="1:4" x14ac:dyDescent="0.2">
      <c r="A7458">
        <v>7453</v>
      </c>
      <c r="B7458" s="15">
        <f>'EstExp 12-20'!E382</f>
        <v>0</v>
      </c>
      <c r="C7458" s="1578">
        <f t="shared" si="94"/>
        <v>7453</v>
      </c>
      <c r="D7458" s="5" t="s">
        <v>916</v>
      </c>
    </row>
    <row r="7459" spans="1:4" x14ac:dyDescent="0.2">
      <c r="A7459">
        <v>7454</v>
      </c>
      <c r="B7459" s="15">
        <f>'EstExp 12-20'!E383</f>
        <v>0</v>
      </c>
      <c r="C7459" s="1578">
        <f t="shared" si="94"/>
        <v>7454</v>
      </c>
      <c r="D7459" s="5" t="s">
        <v>916</v>
      </c>
    </row>
    <row r="7460" spans="1:4" x14ac:dyDescent="0.2">
      <c r="A7460">
        <v>7455</v>
      </c>
      <c r="B7460" s="15">
        <f>'EstExp 12-20'!E384</f>
        <v>0</v>
      </c>
      <c r="C7460" s="1578">
        <f t="shared" si="94"/>
        <v>7455</v>
      </c>
      <c r="D7460" s="5" t="s">
        <v>916</v>
      </c>
    </row>
    <row r="7461" spans="1:4" x14ac:dyDescent="0.2">
      <c r="A7461">
        <v>7456</v>
      </c>
      <c r="B7461" s="15">
        <f>'EstExp 12-20'!E386</f>
        <v>0</v>
      </c>
      <c r="C7461" s="1578">
        <f t="shared" si="94"/>
        <v>7456</v>
      </c>
      <c r="D7461" s="5" t="s">
        <v>916</v>
      </c>
    </row>
    <row r="7462" spans="1:4" x14ac:dyDescent="0.2">
      <c r="A7462">
        <v>7457</v>
      </c>
      <c r="B7462" s="15">
        <f>'EstExp 12-20'!E387</f>
        <v>0</v>
      </c>
      <c r="C7462" s="1578">
        <f t="shared" si="94"/>
        <v>7457</v>
      </c>
      <c r="D7462" s="5" t="s">
        <v>916</v>
      </c>
    </row>
    <row r="7463" spans="1:4" x14ac:dyDescent="0.2">
      <c r="A7463">
        <v>7458</v>
      </c>
      <c r="B7463" s="15">
        <f>'EstExp 12-20'!E388</f>
        <v>0</v>
      </c>
      <c r="C7463" s="1578">
        <f t="shared" si="94"/>
        <v>7458</v>
      </c>
      <c r="D7463" s="5" t="s">
        <v>916</v>
      </c>
    </row>
    <row r="7464" spans="1:4" x14ac:dyDescent="0.2">
      <c r="A7464">
        <v>7459</v>
      </c>
      <c r="B7464" s="15">
        <f>'EstExp 12-20'!E389</f>
        <v>0</v>
      </c>
      <c r="C7464" s="1578">
        <f t="shared" si="94"/>
        <v>7459</v>
      </c>
      <c r="D7464" s="5" t="s">
        <v>916</v>
      </c>
    </row>
    <row r="7465" spans="1:4" x14ac:dyDescent="0.2">
      <c r="A7465">
        <v>7460</v>
      </c>
      <c r="B7465" s="15">
        <f>'EstExp 12-20'!E390</f>
        <v>0</v>
      </c>
      <c r="C7465" s="1578">
        <f t="shared" si="94"/>
        <v>7460</v>
      </c>
      <c r="D7465" s="5" t="s">
        <v>916</v>
      </c>
    </row>
    <row r="7466" spans="1:4" x14ac:dyDescent="0.2">
      <c r="A7466">
        <v>7461</v>
      </c>
      <c r="B7466" s="15">
        <f>'EstExp 12-20'!E391</f>
        <v>0</v>
      </c>
      <c r="C7466" s="1578">
        <f t="shared" si="94"/>
        <v>7461</v>
      </c>
      <c r="D7466" s="5" t="s">
        <v>916</v>
      </c>
    </row>
    <row r="7467" spans="1:4" x14ac:dyDescent="0.2">
      <c r="A7467">
        <v>7462</v>
      </c>
      <c r="B7467" s="15">
        <f>'EstExp 12-20'!E392</f>
        <v>0</v>
      </c>
      <c r="C7467" s="1578">
        <f t="shared" si="94"/>
        <v>7462</v>
      </c>
      <c r="D7467" s="5" t="s">
        <v>916</v>
      </c>
    </row>
    <row r="7468" spans="1:4" x14ac:dyDescent="0.2">
      <c r="A7468">
        <v>7463</v>
      </c>
      <c r="B7468" s="15">
        <f>'EstExp 12-20'!E393</f>
        <v>62661</v>
      </c>
      <c r="C7468" s="1578">
        <f t="shared" si="94"/>
        <v>-55198</v>
      </c>
      <c r="D7468" s="5" t="s">
        <v>916</v>
      </c>
    </row>
    <row r="7469" spans="1:4" x14ac:dyDescent="0.2">
      <c r="A7469">
        <v>7464</v>
      </c>
      <c r="B7469" s="15">
        <f>'EstExp 12-20'!E394</f>
        <v>0</v>
      </c>
      <c r="C7469" s="1578">
        <f t="shared" si="94"/>
        <v>7464</v>
      </c>
      <c r="D7469" s="5" t="s">
        <v>916</v>
      </c>
    </row>
    <row r="7470" spans="1:4" x14ac:dyDescent="0.2">
      <c r="A7470">
        <v>7465</v>
      </c>
      <c r="B7470" s="15">
        <f>'EstExp 12-20'!E399</f>
        <v>0</v>
      </c>
      <c r="C7470" s="1578">
        <f t="shared" si="94"/>
        <v>7465</v>
      </c>
      <c r="D7470" s="5" t="s">
        <v>916</v>
      </c>
    </row>
    <row r="7471" spans="1:4" x14ac:dyDescent="0.2">
      <c r="A7471">
        <v>7466</v>
      </c>
      <c r="B7471" s="15">
        <f>'EstExp 12-20'!E400</f>
        <v>0</v>
      </c>
      <c r="C7471" s="1578">
        <f t="shared" si="94"/>
        <v>7466</v>
      </c>
      <c r="D7471" s="5" t="s">
        <v>916</v>
      </c>
    </row>
    <row r="7472" spans="1:4" x14ac:dyDescent="0.2">
      <c r="A7472">
        <v>7467</v>
      </c>
      <c r="B7472" s="15">
        <f>'EstExp 12-20'!E401</f>
        <v>0</v>
      </c>
      <c r="C7472" s="1578">
        <f t="shared" si="94"/>
        <v>7467</v>
      </c>
      <c r="D7472" s="5" t="s">
        <v>916</v>
      </c>
    </row>
    <row r="7473" spans="1:4" x14ac:dyDescent="0.2">
      <c r="A7473">
        <v>7468</v>
      </c>
      <c r="B7473" s="15">
        <f>'EstExp 12-20'!E402</f>
        <v>0</v>
      </c>
      <c r="C7473" s="1578">
        <f t="shared" si="94"/>
        <v>7468</v>
      </c>
      <c r="D7473" s="5" t="s">
        <v>916</v>
      </c>
    </row>
    <row r="7474" spans="1:4" x14ac:dyDescent="0.2">
      <c r="A7474">
        <v>7469</v>
      </c>
      <c r="B7474" s="15">
        <f>'EstExp 12-20'!E403</f>
        <v>0</v>
      </c>
      <c r="C7474" s="1578">
        <f t="shared" si="94"/>
        <v>7469</v>
      </c>
      <c r="D7474" s="5" t="s">
        <v>916</v>
      </c>
    </row>
    <row r="7475" spans="1:4" x14ac:dyDescent="0.2">
      <c r="A7475">
        <v>7470</v>
      </c>
      <c r="B7475" s="15">
        <f>'EstExp 12-20'!E418</f>
        <v>0</v>
      </c>
      <c r="C7475" s="1578">
        <f t="shared" si="94"/>
        <v>7470</v>
      </c>
      <c r="D7475" s="5" t="s">
        <v>916</v>
      </c>
    </row>
    <row r="7476" spans="1:4" x14ac:dyDescent="0.2">
      <c r="A7476">
        <v>7471</v>
      </c>
      <c r="B7476" s="15">
        <f>'EstExp 12-20'!E419</f>
        <v>0</v>
      </c>
      <c r="C7476" s="1578">
        <f t="shared" si="94"/>
        <v>7471</v>
      </c>
      <c r="D7476" s="5" t="s">
        <v>916</v>
      </c>
    </row>
    <row r="7477" spans="1:4" x14ac:dyDescent="0.2">
      <c r="A7477">
        <v>7472</v>
      </c>
      <c r="B7477" s="15">
        <f>'EstExp 12-20'!E420</f>
        <v>0</v>
      </c>
      <c r="C7477" s="1578">
        <f t="shared" si="94"/>
        <v>7472</v>
      </c>
      <c r="D7477" s="5" t="s">
        <v>916</v>
      </c>
    </row>
    <row r="7478" spans="1:4" x14ac:dyDescent="0.2">
      <c r="A7478">
        <v>7473</v>
      </c>
      <c r="B7478" s="15">
        <f>'EstExp 12-20'!E421</f>
        <v>0</v>
      </c>
      <c r="C7478" s="1578">
        <f t="shared" si="94"/>
        <v>7473</v>
      </c>
      <c r="D7478" s="5" t="s">
        <v>916</v>
      </c>
    </row>
    <row r="7479" spans="1:4" x14ac:dyDescent="0.2">
      <c r="A7479">
        <v>7474</v>
      </c>
      <c r="B7479" s="15">
        <f>'EstExp 12-20'!F323</f>
        <v>0</v>
      </c>
      <c r="C7479" s="1578">
        <f t="shared" si="94"/>
        <v>7474</v>
      </c>
      <c r="D7479" s="5" t="s">
        <v>916</v>
      </c>
    </row>
    <row r="7480" spans="1:4" x14ac:dyDescent="0.2">
      <c r="A7480">
        <v>7475</v>
      </c>
      <c r="B7480" s="15">
        <f>'EstExp 12-20'!F325</f>
        <v>0</v>
      </c>
      <c r="C7480" s="1578">
        <f t="shared" si="94"/>
        <v>7475</v>
      </c>
      <c r="D7480" s="5" t="s">
        <v>916</v>
      </c>
    </row>
    <row r="7481" spans="1:4" x14ac:dyDescent="0.2">
      <c r="A7481">
        <v>7476</v>
      </c>
      <c r="B7481" s="15">
        <f>'EstExp 12-20'!F326</f>
        <v>0</v>
      </c>
      <c r="C7481" s="1578">
        <f t="shared" si="94"/>
        <v>7476</v>
      </c>
      <c r="D7481" s="5" t="s">
        <v>916</v>
      </c>
    </row>
    <row r="7482" spans="1:4" x14ac:dyDescent="0.2">
      <c r="A7482">
        <v>7477</v>
      </c>
      <c r="B7482" s="15">
        <f>'EstExp 12-20'!F327</f>
        <v>0</v>
      </c>
      <c r="C7482" s="1578">
        <f t="shared" si="94"/>
        <v>7477</v>
      </c>
      <c r="D7482" s="5" t="s">
        <v>916</v>
      </c>
    </row>
    <row r="7483" spans="1:4" x14ac:dyDescent="0.2">
      <c r="A7483">
        <v>7478</v>
      </c>
      <c r="B7483" s="15">
        <f>'EstExp 12-20'!F328</f>
        <v>0</v>
      </c>
      <c r="C7483" s="1578">
        <f t="shared" si="94"/>
        <v>7478</v>
      </c>
      <c r="D7483" s="5" t="s">
        <v>916</v>
      </c>
    </row>
    <row r="7484" spans="1:4" x14ac:dyDescent="0.2">
      <c r="A7484">
        <v>7479</v>
      </c>
      <c r="B7484" s="15">
        <f>'EstExp 12-20'!F329</f>
        <v>0</v>
      </c>
      <c r="C7484" s="1578">
        <f t="shared" si="94"/>
        <v>7479</v>
      </c>
      <c r="D7484" s="5" t="s">
        <v>916</v>
      </c>
    </row>
    <row r="7485" spans="1:4" x14ac:dyDescent="0.2">
      <c r="A7485">
        <v>7480</v>
      </c>
      <c r="B7485" s="15">
        <f>'EstExp 12-20'!F330</f>
        <v>0</v>
      </c>
      <c r="C7485" s="1578">
        <f t="shared" si="94"/>
        <v>7480</v>
      </c>
      <c r="D7485" s="5" t="s">
        <v>916</v>
      </c>
    </row>
    <row r="7486" spans="1:4" x14ac:dyDescent="0.2">
      <c r="A7486">
        <v>7481</v>
      </c>
      <c r="B7486" s="15">
        <f>'EstExp 12-20'!F331</f>
        <v>0</v>
      </c>
      <c r="C7486" s="1578">
        <f t="shared" si="94"/>
        <v>7481</v>
      </c>
      <c r="D7486" s="5" t="s">
        <v>916</v>
      </c>
    </row>
    <row r="7487" spans="1:4" x14ac:dyDescent="0.2">
      <c r="A7487">
        <v>7482</v>
      </c>
      <c r="B7487" s="15">
        <f>'EstExp 12-20'!F332</f>
        <v>0</v>
      </c>
      <c r="C7487" s="1578">
        <f t="shared" si="94"/>
        <v>7482</v>
      </c>
      <c r="D7487" s="5" t="s">
        <v>916</v>
      </c>
    </row>
    <row r="7488" spans="1:4" x14ac:dyDescent="0.2">
      <c r="A7488">
        <v>7483</v>
      </c>
      <c r="B7488" s="15">
        <f>'EstExp 12-20'!F333</f>
        <v>0</v>
      </c>
      <c r="C7488" s="1578">
        <f t="shared" si="94"/>
        <v>7483</v>
      </c>
      <c r="D7488" s="5" t="s">
        <v>916</v>
      </c>
    </row>
    <row r="7489" spans="1:4" x14ac:dyDescent="0.2">
      <c r="A7489">
        <v>7484</v>
      </c>
      <c r="B7489" s="15">
        <f>'EstExp 12-20'!F334</f>
        <v>0</v>
      </c>
      <c r="C7489" s="1578">
        <f t="shared" si="94"/>
        <v>7484</v>
      </c>
      <c r="D7489" s="5" t="s">
        <v>916</v>
      </c>
    </row>
    <row r="7490" spans="1:4" x14ac:dyDescent="0.2">
      <c r="A7490">
        <v>7485</v>
      </c>
      <c r="B7490" s="15">
        <f>'EstExp 12-20'!F335</f>
        <v>0</v>
      </c>
      <c r="C7490" s="1578">
        <f t="shared" si="94"/>
        <v>7485</v>
      </c>
      <c r="D7490" s="5" t="s">
        <v>916</v>
      </c>
    </row>
    <row r="7491" spans="1:4" x14ac:dyDescent="0.2">
      <c r="A7491">
        <v>7486</v>
      </c>
      <c r="B7491" s="15">
        <f>'EstExp 12-20'!F336</f>
        <v>0</v>
      </c>
      <c r="C7491" s="1578">
        <f t="shared" si="94"/>
        <v>7486</v>
      </c>
      <c r="D7491" s="5" t="s">
        <v>916</v>
      </c>
    </row>
    <row r="7492" spans="1:4" x14ac:dyDescent="0.2">
      <c r="A7492">
        <v>7487</v>
      </c>
      <c r="B7492" s="15">
        <f>'EstExp 12-20'!F337</f>
        <v>0</v>
      </c>
      <c r="C7492" s="1578">
        <f t="shared" ref="C7492:C7555" si="95">A7492-B7492</f>
        <v>7487</v>
      </c>
      <c r="D7492" s="5" t="s">
        <v>916</v>
      </c>
    </row>
    <row r="7493" spans="1:4" x14ac:dyDescent="0.2">
      <c r="A7493">
        <v>7488</v>
      </c>
      <c r="B7493" s="15">
        <f>'EstExp 12-20'!F351</f>
        <v>0</v>
      </c>
      <c r="C7493" s="1578">
        <f t="shared" si="95"/>
        <v>7488</v>
      </c>
      <c r="D7493" s="5" t="s">
        <v>916</v>
      </c>
    </row>
    <row r="7494" spans="1:4" x14ac:dyDescent="0.2">
      <c r="A7494">
        <v>7489</v>
      </c>
      <c r="B7494" s="15">
        <f>'EstExp 12-20'!F354</f>
        <v>0</v>
      </c>
      <c r="C7494" s="1578">
        <f t="shared" si="95"/>
        <v>7489</v>
      </c>
      <c r="D7494" s="5" t="s">
        <v>916</v>
      </c>
    </row>
    <row r="7495" spans="1:4" x14ac:dyDescent="0.2">
      <c r="A7495">
        <v>7490</v>
      </c>
      <c r="B7495" s="15">
        <f>'EstExp 12-20'!F355</f>
        <v>0</v>
      </c>
      <c r="C7495" s="1578">
        <f t="shared" si="95"/>
        <v>7490</v>
      </c>
      <c r="D7495" s="5" t="s">
        <v>916</v>
      </c>
    </row>
    <row r="7496" spans="1:4" x14ac:dyDescent="0.2">
      <c r="A7496">
        <v>7491</v>
      </c>
      <c r="B7496" s="15">
        <f>'EstExp 12-20'!F356</f>
        <v>0</v>
      </c>
      <c r="C7496" s="1578">
        <f t="shared" si="95"/>
        <v>7491</v>
      </c>
      <c r="D7496" s="5" t="s">
        <v>916</v>
      </c>
    </row>
    <row r="7497" spans="1:4" x14ac:dyDescent="0.2">
      <c r="A7497">
        <v>7492</v>
      </c>
      <c r="B7497" s="15">
        <f>'EstExp 12-20'!F357</f>
        <v>0</v>
      </c>
      <c r="C7497" s="1578">
        <f t="shared" si="95"/>
        <v>7492</v>
      </c>
      <c r="D7497" s="5" t="s">
        <v>916</v>
      </c>
    </row>
    <row r="7498" spans="1:4" x14ac:dyDescent="0.2">
      <c r="A7498">
        <v>7493</v>
      </c>
      <c r="B7498" s="15">
        <f>'EstExp 12-20'!F358</f>
        <v>0</v>
      </c>
      <c r="C7498" s="1578">
        <f t="shared" si="95"/>
        <v>7493</v>
      </c>
      <c r="D7498" s="5" t="s">
        <v>916</v>
      </c>
    </row>
    <row r="7499" spans="1:4" x14ac:dyDescent="0.2">
      <c r="A7499">
        <v>7494</v>
      </c>
      <c r="B7499" s="15">
        <f>'EstExp 12-20'!F359</f>
        <v>0</v>
      </c>
      <c r="C7499" s="1578">
        <f t="shared" si="95"/>
        <v>7494</v>
      </c>
      <c r="D7499" s="5" t="s">
        <v>916</v>
      </c>
    </row>
    <row r="7500" spans="1:4" x14ac:dyDescent="0.2">
      <c r="A7500">
        <v>7495</v>
      </c>
      <c r="B7500" s="15">
        <f>'EstExp 12-20'!F360</f>
        <v>0</v>
      </c>
      <c r="C7500" s="1578">
        <f t="shared" si="95"/>
        <v>7495</v>
      </c>
      <c r="D7500" s="5" t="s">
        <v>916</v>
      </c>
    </row>
    <row r="7501" spans="1:4" x14ac:dyDescent="0.2">
      <c r="A7501">
        <v>7496</v>
      </c>
      <c r="B7501" s="15">
        <f>'EstExp 12-20'!F362</f>
        <v>0</v>
      </c>
      <c r="C7501" s="1578">
        <f t="shared" si="95"/>
        <v>7496</v>
      </c>
      <c r="D7501" s="5" t="s">
        <v>916</v>
      </c>
    </row>
    <row r="7502" spans="1:4" x14ac:dyDescent="0.2">
      <c r="A7502">
        <v>7497</v>
      </c>
      <c r="B7502" s="15">
        <f>'EstExp 12-20'!F363</f>
        <v>0</v>
      </c>
      <c r="C7502" s="1578">
        <f t="shared" si="95"/>
        <v>7497</v>
      </c>
      <c r="D7502" s="5" t="s">
        <v>916</v>
      </c>
    </row>
    <row r="7503" spans="1:4" x14ac:dyDescent="0.2">
      <c r="A7503">
        <v>7498</v>
      </c>
      <c r="B7503" s="15">
        <f>'EstExp 12-20'!F364</f>
        <v>0</v>
      </c>
      <c r="C7503" s="1578">
        <f t="shared" si="95"/>
        <v>7498</v>
      </c>
      <c r="D7503" s="5" t="s">
        <v>916</v>
      </c>
    </row>
    <row r="7504" spans="1:4" x14ac:dyDescent="0.2">
      <c r="A7504">
        <v>7499</v>
      </c>
      <c r="B7504" s="15">
        <f>'EstExp 12-20'!F365</f>
        <v>0</v>
      </c>
      <c r="C7504" s="1578">
        <f t="shared" si="95"/>
        <v>7499</v>
      </c>
      <c r="D7504" s="5" t="s">
        <v>916</v>
      </c>
    </row>
    <row r="7505" spans="1:4" x14ac:dyDescent="0.2">
      <c r="A7505">
        <v>7500</v>
      </c>
      <c r="B7505" s="15">
        <f>'EstExp 12-20'!F367</f>
        <v>0</v>
      </c>
      <c r="C7505" s="1578">
        <f t="shared" si="95"/>
        <v>7500</v>
      </c>
      <c r="D7505" s="5" t="s">
        <v>916</v>
      </c>
    </row>
    <row r="7506" spans="1:4" x14ac:dyDescent="0.2">
      <c r="A7506">
        <v>7501</v>
      </c>
      <c r="B7506" s="15">
        <f>'EstExp 12-20'!F368</f>
        <v>0</v>
      </c>
      <c r="C7506" s="1578">
        <f t="shared" si="95"/>
        <v>7501</v>
      </c>
      <c r="D7506" s="5" t="s">
        <v>916</v>
      </c>
    </row>
    <row r="7507" spans="1:4" x14ac:dyDescent="0.2">
      <c r="A7507">
        <v>7502</v>
      </c>
      <c r="B7507" s="15">
        <f>'EstExp 12-20'!F369</f>
        <v>0</v>
      </c>
      <c r="C7507" s="1578">
        <f t="shared" si="95"/>
        <v>7502</v>
      </c>
      <c r="D7507" s="5" t="s">
        <v>916</v>
      </c>
    </row>
    <row r="7508" spans="1:4" x14ac:dyDescent="0.2">
      <c r="A7508">
        <v>7503</v>
      </c>
      <c r="B7508" s="15">
        <f>'EstExp 12-20'!F374</f>
        <v>0</v>
      </c>
      <c r="C7508" s="1578">
        <f t="shared" si="95"/>
        <v>7503</v>
      </c>
      <c r="D7508" s="5" t="s">
        <v>916</v>
      </c>
    </row>
    <row r="7509" spans="1:4" x14ac:dyDescent="0.2">
      <c r="A7509">
        <v>7504</v>
      </c>
      <c r="B7509" s="15">
        <f>'EstExp 12-20'!F375</f>
        <v>0</v>
      </c>
      <c r="C7509" s="1578">
        <f t="shared" si="95"/>
        <v>7504</v>
      </c>
      <c r="D7509" s="5" t="s">
        <v>916</v>
      </c>
    </row>
    <row r="7510" spans="1:4" x14ac:dyDescent="0.2">
      <c r="A7510">
        <v>7505</v>
      </c>
      <c r="B7510" s="15">
        <f>'EstExp 12-20'!F376</f>
        <v>0</v>
      </c>
      <c r="C7510" s="1578">
        <f t="shared" si="95"/>
        <v>7505</v>
      </c>
      <c r="D7510" s="5" t="s">
        <v>916</v>
      </c>
    </row>
    <row r="7511" spans="1:4" x14ac:dyDescent="0.2">
      <c r="A7511">
        <v>7506</v>
      </c>
      <c r="B7511" s="15">
        <f>'EstExp 12-20'!F378</f>
        <v>0</v>
      </c>
      <c r="C7511" s="1578">
        <f t="shared" si="95"/>
        <v>7506</v>
      </c>
      <c r="D7511" s="5" t="s">
        <v>916</v>
      </c>
    </row>
    <row r="7512" spans="1:4" x14ac:dyDescent="0.2">
      <c r="A7512">
        <v>7507</v>
      </c>
      <c r="B7512" s="15">
        <f>'EstExp 12-20'!F379</f>
        <v>0</v>
      </c>
      <c r="C7512" s="1578">
        <f t="shared" si="95"/>
        <v>7507</v>
      </c>
      <c r="D7512" s="5" t="s">
        <v>916</v>
      </c>
    </row>
    <row r="7513" spans="1:4" x14ac:dyDescent="0.2">
      <c r="A7513">
        <v>7508</v>
      </c>
      <c r="B7513" s="15">
        <f>'EstExp 12-20'!F380</f>
        <v>0</v>
      </c>
      <c r="C7513" s="1578">
        <f t="shared" si="95"/>
        <v>7508</v>
      </c>
      <c r="D7513" s="5" t="s">
        <v>916</v>
      </c>
    </row>
    <row r="7514" spans="1:4" x14ac:dyDescent="0.2">
      <c r="A7514">
        <v>7509</v>
      </c>
      <c r="B7514" s="15">
        <f>'EstExp 12-20'!F381</f>
        <v>0</v>
      </c>
      <c r="C7514" s="1578">
        <f t="shared" si="95"/>
        <v>7509</v>
      </c>
      <c r="D7514" s="5" t="s">
        <v>916</v>
      </c>
    </row>
    <row r="7515" spans="1:4" x14ac:dyDescent="0.2">
      <c r="A7515">
        <v>7510</v>
      </c>
      <c r="B7515" s="15">
        <f>'EstExp 12-20'!F382</f>
        <v>0</v>
      </c>
      <c r="C7515" s="1578">
        <f t="shared" si="95"/>
        <v>7510</v>
      </c>
      <c r="D7515" s="5" t="s">
        <v>916</v>
      </c>
    </row>
    <row r="7516" spans="1:4" x14ac:dyDescent="0.2">
      <c r="A7516">
        <v>7511</v>
      </c>
      <c r="B7516" s="15">
        <f>'EstExp 12-20'!F383</f>
        <v>0</v>
      </c>
      <c r="C7516" s="1578">
        <f t="shared" si="95"/>
        <v>7511</v>
      </c>
      <c r="D7516" s="5" t="s">
        <v>916</v>
      </c>
    </row>
    <row r="7517" spans="1:4" x14ac:dyDescent="0.2">
      <c r="A7517">
        <v>7512</v>
      </c>
      <c r="B7517" s="15">
        <f>'EstExp 12-20'!F384</f>
        <v>0</v>
      </c>
      <c r="C7517" s="1578">
        <f t="shared" si="95"/>
        <v>7512</v>
      </c>
      <c r="D7517" s="5" t="s">
        <v>916</v>
      </c>
    </row>
    <row r="7518" spans="1:4" x14ac:dyDescent="0.2">
      <c r="A7518">
        <v>7513</v>
      </c>
      <c r="B7518" s="15">
        <f>'EstExp 12-20'!F386</f>
        <v>0</v>
      </c>
      <c r="C7518" s="1578">
        <f t="shared" si="95"/>
        <v>7513</v>
      </c>
      <c r="D7518" s="5" t="s">
        <v>916</v>
      </c>
    </row>
    <row r="7519" spans="1:4" x14ac:dyDescent="0.2">
      <c r="A7519">
        <v>7514</v>
      </c>
      <c r="B7519" s="15">
        <f>'EstExp 12-20'!F387</f>
        <v>0</v>
      </c>
      <c r="C7519" s="1578">
        <f t="shared" si="95"/>
        <v>7514</v>
      </c>
      <c r="D7519" s="5" t="s">
        <v>916</v>
      </c>
    </row>
    <row r="7520" spans="1:4" x14ac:dyDescent="0.2">
      <c r="A7520">
        <v>7515</v>
      </c>
      <c r="B7520" s="15">
        <f>'EstExp 12-20'!F388</f>
        <v>0</v>
      </c>
      <c r="C7520" s="1578">
        <f t="shared" si="95"/>
        <v>7515</v>
      </c>
      <c r="D7520" s="5" t="s">
        <v>916</v>
      </c>
    </row>
    <row r="7521" spans="1:4" x14ac:dyDescent="0.2">
      <c r="A7521">
        <v>7516</v>
      </c>
      <c r="B7521" s="15">
        <f>'EstExp 12-20'!F389</f>
        <v>0</v>
      </c>
      <c r="C7521" s="1578">
        <f t="shared" si="95"/>
        <v>7516</v>
      </c>
      <c r="D7521" s="5" t="s">
        <v>916</v>
      </c>
    </row>
    <row r="7522" spans="1:4" x14ac:dyDescent="0.2">
      <c r="A7522">
        <v>7517</v>
      </c>
      <c r="B7522" s="15">
        <f>'EstExp 12-20'!F390</f>
        <v>0</v>
      </c>
      <c r="C7522" s="1578">
        <f t="shared" si="95"/>
        <v>7517</v>
      </c>
      <c r="D7522" s="5" t="s">
        <v>916</v>
      </c>
    </row>
    <row r="7523" spans="1:4" x14ac:dyDescent="0.2">
      <c r="A7523">
        <v>7518</v>
      </c>
      <c r="B7523" s="15">
        <f>'EstExp 12-20'!F391</f>
        <v>0</v>
      </c>
      <c r="C7523" s="1578">
        <f t="shared" si="95"/>
        <v>7518</v>
      </c>
      <c r="D7523" s="5" t="s">
        <v>916</v>
      </c>
    </row>
    <row r="7524" spans="1:4" x14ac:dyDescent="0.2">
      <c r="A7524">
        <v>7519</v>
      </c>
      <c r="B7524" s="15">
        <f>'EstExp 12-20'!F392</f>
        <v>0</v>
      </c>
      <c r="C7524" s="1578">
        <f t="shared" si="95"/>
        <v>7519</v>
      </c>
      <c r="D7524" s="5" t="s">
        <v>916</v>
      </c>
    </row>
    <row r="7525" spans="1:4" x14ac:dyDescent="0.2">
      <c r="A7525">
        <v>7520</v>
      </c>
      <c r="B7525" s="15">
        <f>'EstExp 12-20'!F393</f>
        <v>0</v>
      </c>
      <c r="C7525" s="1578">
        <f t="shared" si="95"/>
        <v>7520</v>
      </c>
      <c r="D7525" s="5" t="s">
        <v>916</v>
      </c>
    </row>
    <row r="7526" spans="1:4" x14ac:dyDescent="0.2">
      <c r="A7526">
        <v>7521</v>
      </c>
      <c r="B7526" s="15">
        <f>'EstExp 12-20'!F394</f>
        <v>0</v>
      </c>
      <c r="C7526" s="1578">
        <f t="shared" si="95"/>
        <v>7521</v>
      </c>
      <c r="D7526" s="5" t="s">
        <v>916</v>
      </c>
    </row>
    <row r="7527" spans="1:4" x14ac:dyDescent="0.2">
      <c r="A7527">
        <v>7522</v>
      </c>
      <c r="B7527" s="15">
        <f>'EstExp 12-20'!G323</f>
        <v>0</v>
      </c>
      <c r="C7527" s="1578">
        <f t="shared" si="95"/>
        <v>7522</v>
      </c>
      <c r="D7527" s="5" t="s">
        <v>916</v>
      </c>
    </row>
    <row r="7528" spans="1:4" x14ac:dyDescent="0.2">
      <c r="A7528">
        <v>7523</v>
      </c>
      <c r="B7528" s="15">
        <f>'EstExp 12-20'!G325</f>
        <v>0</v>
      </c>
      <c r="C7528" s="1578">
        <f t="shared" si="95"/>
        <v>7523</v>
      </c>
      <c r="D7528" s="5" t="s">
        <v>916</v>
      </c>
    </row>
    <row r="7529" spans="1:4" x14ac:dyDescent="0.2">
      <c r="A7529">
        <v>7524</v>
      </c>
      <c r="B7529" s="15">
        <f>'EstExp 12-20'!G326</f>
        <v>0</v>
      </c>
      <c r="C7529" s="1578">
        <f t="shared" si="95"/>
        <v>7524</v>
      </c>
      <c r="D7529" s="5" t="s">
        <v>916</v>
      </c>
    </row>
    <row r="7530" spans="1:4" x14ac:dyDescent="0.2">
      <c r="A7530">
        <v>7525</v>
      </c>
      <c r="B7530" s="15">
        <f>'EstExp 12-20'!G327</f>
        <v>0</v>
      </c>
      <c r="C7530" s="1578">
        <f t="shared" si="95"/>
        <v>7525</v>
      </c>
      <c r="D7530" s="5" t="s">
        <v>916</v>
      </c>
    </row>
    <row r="7531" spans="1:4" x14ac:dyDescent="0.2">
      <c r="A7531">
        <v>7526</v>
      </c>
      <c r="B7531" s="15">
        <f>'EstExp 12-20'!G328</f>
        <v>0</v>
      </c>
      <c r="C7531" s="1578">
        <f t="shared" si="95"/>
        <v>7526</v>
      </c>
      <c r="D7531" s="5" t="s">
        <v>916</v>
      </c>
    </row>
    <row r="7532" spans="1:4" x14ac:dyDescent="0.2">
      <c r="A7532">
        <v>7527</v>
      </c>
      <c r="B7532" s="15">
        <f>'EstExp 12-20'!G329</f>
        <v>0</v>
      </c>
      <c r="C7532" s="1578">
        <f t="shared" si="95"/>
        <v>7527</v>
      </c>
      <c r="D7532" s="5" t="s">
        <v>916</v>
      </c>
    </row>
    <row r="7533" spans="1:4" x14ac:dyDescent="0.2">
      <c r="A7533">
        <v>7528</v>
      </c>
      <c r="B7533" s="15">
        <f>'EstExp 12-20'!G330</f>
        <v>0</v>
      </c>
      <c r="C7533" s="1578">
        <f t="shared" si="95"/>
        <v>7528</v>
      </c>
      <c r="D7533" s="5" t="s">
        <v>916</v>
      </c>
    </row>
    <row r="7534" spans="1:4" x14ac:dyDescent="0.2">
      <c r="A7534">
        <v>7529</v>
      </c>
      <c r="B7534" s="15">
        <f>'EstExp 12-20'!G331</f>
        <v>0</v>
      </c>
      <c r="C7534" s="1578">
        <f t="shared" si="95"/>
        <v>7529</v>
      </c>
      <c r="D7534" s="5" t="s">
        <v>916</v>
      </c>
    </row>
    <row r="7535" spans="1:4" x14ac:dyDescent="0.2">
      <c r="A7535">
        <v>7530</v>
      </c>
      <c r="B7535" s="15">
        <f>'EstExp 12-20'!G332</f>
        <v>0</v>
      </c>
      <c r="C7535" s="1578">
        <f t="shared" si="95"/>
        <v>7530</v>
      </c>
      <c r="D7535" s="5" t="s">
        <v>916</v>
      </c>
    </row>
    <row r="7536" spans="1:4" x14ac:dyDescent="0.2">
      <c r="A7536">
        <v>7531</v>
      </c>
      <c r="B7536" s="15">
        <f>'EstExp 12-20'!G333</f>
        <v>0</v>
      </c>
      <c r="C7536" s="1578">
        <f t="shared" si="95"/>
        <v>7531</v>
      </c>
      <c r="D7536" s="5" t="s">
        <v>916</v>
      </c>
    </row>
    <row r="7537" spans="1:4" x14ac:dyDescent="0.2">
      <c r="A7537">
        <v>7532</v>
      </c>
      <c r="B7537" s="15">
        <f>'EstExp 12-20'!G334</f>
        <v>0</v>
      </c>
      <c r="C7537" s="1578">
        <f t="shared" si="95"/>
        <v>7532</v>
      </c>
      <c r="D7537" s="5" t="s">
        <v>916</v>
      </c>
    </row>
    <row r="7538" spans="1:4" x14ac:dyDescent="0.2">
      <c r="A7538">
        <v>7533</v>
      </c>
      <c r="B7538" s="15">
        <f>'EstExp 12-20'!G335</f>
        <v>0</v>
      </c>
      <c r="C7538" s="1578">
        <f t="shared" si="95"/>
        <v>7533</v>
      </c>
      <c r="D7538" s="5" t="s">
        <v>916</v>
      </c>
    </row>
    <row r="7539" spans="1:4" x14ac:dyDescent="0.2">
      <c r="A7539">
        <v>7534</v>
      </c>
      <c r="B7539" s="15">
        <f>'EstExp 12-20'!G336</f>
        <v>0</v>
      </c>
      <c r="C7539" s="1578">
        <f t="shared" si="95"/>
        <v>7534</v>
      </c>
      <c r="D7539" s="5" t="s">
        <v>916</v>
      </c>
    </row>
    <row r="7540" spans="1:4" x14ac:dyDescent="0.2">
      <c r="A7540">
        <v>7535</v>
      </c>
      <c r="B7540" s="15">
        <f>'EstExp 12-20'!G337</f>
        <v>0</v>
      </c>
      <c r="C7540" s="1578">
        <f t="shared" si="95"/>
        <v>7535</v>
      </c>
      <c r="D7540" s="5" t="s">
        <v>916</v>
      </c>
    </row>
    <row r="7541" spans="1:4" x14ac:dyDescent="0.2">
      <c r="A7541">
        <v>7536</v>
      </c>
      <c r="B7541" s="15">
        <f>'EstExp 12-20'!G351</f>
        <v>0</v>
      </c>
      <c r="C7541" s="1578">
        <f t="shared" si="95"/>
        <v>7536</v>
      </c>
      <c r="D7541" s="5" t="s">
        <v>916</v>
      </c>
    </row>
    <row r="7542" spans="1:4" x14ac:dyDescent="0.2">
      <c r="A7542">
        <v>7537</v>
      </c>
      <c r="B7542" s="15">
        <f>'EstExp 12-20'!G354</f>
        <v>0</v>
      </c>
      <c r="C7542" s="1578">
        <f t="shared" si="95"/>
        <v>7537</v>
      </c>
      <c r="D7542" s="5" t="s">
        <v>916</v>
      </c>
    </row>
    <row r="7543" spans="1:4" x14ac:dyDescent="0.2">
      <c r="A7543">
        <v>7538</v>
      </c>
      <c r="B7543" s="15">
        <f>'EstExp 12-20'!G355</f>
        <v>0</v>
      </c>
      <c r="C7543" s="1578">
        <f t="shared" si="95"/>
        <v>7538</v>
      </c>
      <c r="D7543" s="5" t="s">
        <v>916</v>
      </c>
    </row>
    <row r="7544" spans="1:4" x14ac:dyDescent="0.2">
      <c r="A7544">
        <v>7539</v>
      </c>
      <c r="B7544" s="15">
        <f>'EstExp 12-20'!G356</f>
        <v>0</v>
      </c>
      <c r="C7544" s="1578">
        <f t="shared" si="95"/>
        <v>7539</v>
      </c>
      <c r="D7544" s="5" t="s">
        <v>916</v>
      </c>
    </row>
    <row r="7545" spans="1:4" x14ac:dyDescent="0.2">
      <c r="A7545">
        <v>7540</v>
      </c>
      <c r="B7545" s="15">
        <f>'EstExp 12-20'!G357</f>
        <v>0</v>
      </c>
      <c r="C7545" s="1578">
        <f t="shared" si="95"/>
        <v>7540</v>
      </c>
      <c r="D7545" s="5" t="s">
        <v>916</v>
      </c>
    </row>
    <row r="7546" spans="1:4" x14ac:dyDescent="0.2">
      <c r="A7546">
        <v>7541</v>
      </c>
      <c r="B7546" s="15">
        <f>'EstExp 12-20'!G358</f>
        <v>0</v>
      </c>
      <c r="C7546" s="1578">
        <f t="shared" si="95"/>
        <v>7541</v>
      </c>
      <c r="D7546" s="5" t="s">
        <v>916</v>
      </c>
    </row>
    <row r="7547" spans="1:4" x14ac:dyDescent="0.2">
      <c r="A7547">
        <v>7542</v>
      </c>
      <c r="B7547" s="15">
        <f>'EstExp 12-20'!G359</f>
        <v>0</v>
      </c>
      <c r="C7547" s="1578">
        <f t="shared" si="95"/>
        <v>7542</v>
      </c>
      <c r="D7547" s="5" t="s">
        <v>916</v>
      </c>
    </row>
    <row r="7548" spans="1:4" x14ac:dyDescent="0.2">
      <c r="A7548">
        <v>7543</v>
      </c>
      <c r="B7548" s="15">
        <f>'EstExp 12-20'!G360</f>
        <v>0</v>
      </c>
      <c r="C7548" s="1578">
        <f t="shared" si="95"/>
        <v>7543</v>
      </c>
      <c r="D7548" s="5" t="s">
        <v>916</v>
      </c>
    </row>
    <row r="7549" spans="1:4" x14ac:dyDescent="0.2">
      <c r="A7549">
        <v>7544</v>
      </c>
      <c r="B7549" s="15">
        <f>'EstExp 12-20'!G363</f>
        <v>0</v>
      </c>
      <c r="C7549" s="1578">
        <f t="shared" si="95"/>
        <v>7544</v>
      </c>
      <c r="D7549" s="5" t="s">
        <v>916</v>
      </c>
    </row>
    <row r="7550" spans="1:4" x14ac:dyDescent="0.2">
      <c r="A7550">
        <v>7545</v>
      </c>
      <c r="B7550" s="15">
        <f>'EstExp 12-20'!G364</f>
        <v>0</v>
      </c>
      <c r="C7550" s="1578">
        <f t="shared" si="95"/>
        <v>7545</v>
      </c>
      <c r="D7550" s="5" t="s">
        <v>916</v>
      </c>
    </row>
    <row r="7551" spans="1:4" x14ac:dyDescent="0.2">
      <c r="A7551">
        <v>7546</v>
      </c>
      <c r="B7551" s="15">
        <f>'EstExp 12-20'!G365</f>
        <v>0</v>
      </c>
      <c r="C7551" s="1578">
        <f t="shared" si="95"/>
        <v>7546</v>
      </c>
      <c r="D7551" s="5" t="s">
        <v>916</v>
      </c>
    </row>
    <row r="7552" spans="1:4" x14ac:dyDescent="0.2">
      <c r="A7552">
        <v>7547</v>
      </c>
      <c r="B7552" s="15">
        <f>'EstExp 12-20'!G367</f>
        <v>0</v>
      </c>
      <c r="C7552" s="1578">
        <f t="shared" si="95"/>
        <v>7547</v>
      </c>
      <c r="D7552" s="5" t="s">
        <v>916</v>
      </c>
    </row>
    <row r="7553" spans="1:4" x14ac:dyDescent="0.2">
      <c r="A7553">
        <v>7548</v>
      </c>
      <c r="B7553" s="15">
        <f>'EstExp 12-20'!G368</f>
        <v>0</v>
      </c>
      <c r="C7553" s="1578">
        <f t="shared" si="95"/>
        <v>7548</v>
      </c>
      <c r="D7553" s="5" t="s">
        <v>916</v>
      </c>
    </row>
    <row r="7554" spans="1:4" x14ac:dyDescent="0.2">
      <c r="A7554">
        <v>7549</v>
      </c>
      <c r="B7554" s="15">
        <f>'EstExp 12-20'!G369</f>
        <v>0</v>
      </c>
      <c r="C7554" s="1578">
        <f t="shared" si="95"/>
        <v>7549</v>
      </c>
      <c r="D7554" s="5" t="s">
        <v>916</v>
      </c>
    </row>
    <row r="7555" spans="1:4" x14ac:dyDescent="0.2">
      <c r="A7555">
        <v>7550</v>
      </c>
      <c r="B7555" s="15">
        <f>'EstExp 12-20'!G374</f>
        <v>0</v>
      </c>
      <c r="C7555" s="1578">
        <f t="shared" si="95"/>
        <v>7550</v>
      </c>
      <c r="D7555" s="5" t="s">
        <v>916</v>
      </c>
    </row>
    <row r="7556" spans="1:4" x14ac:dyDescent="0.2">
      <c r="A7556">
        <v>7551</v>
      </c>
      <c r="B7556" s="15">
        <f>'EstExp 12-20'!G375</f>
        <v>0</v>
      </c>
      <c r="C7556" s="1578">
        <f t="shared" ref="C7556:C7619" si="96">A7556-B7556</f>
        <v>7551</v>
      </c>
      <c r="D7556" s="5" t="s">
        <v>916</v>
      </c>
    </row>
    <row r="7557" spans="1:4" x14ac:dyDescent="0.2">
      <c r="A7557">
        <v>7552</v>
      </c>
      <c r="B7557" s="15">
        <f>'EstExp 12-20'!G376</f>
        <v>0</v>
      </c>
      <c r="C7557" s="1578">
        <f t="shared" si="96"/>
        <v>7552</v>
      </c>
      <c r="D7557" s="5" t="s">
        <v>916</v>
      </c>
    </row>
    <row r="7558" spans="1:4" x14ac:dyDescent="0.2">
      <c r="A7558">
        <v>7553</v>
      </c>
      <c r="B7558" s="15">
        <f>'EstExp 12-20'!G378</f>
        <v>0</v>
      </c>
      <c r="C7558" s="1578">
        <f t="shared" si="96"/>
        <v>7553</v>
      </c>
      <c r="D7558" s="5" t="s">
        <v>916</v>
      </c>
    </row>
    <row r="7559" spans="1:4" x14ac:dyDescent="0.2">
      <c r="A7559">
        <v>7554</v>
      </c>
      <c r="B7559" s="15">
        <f>'EstExp 12-20'!G379</f>
        <v>0</v>
      </c>
      <c r="C7559" s="1578">
        <f t="shared" si="96"/>
        <v>7554</v>
      </c>
      <c r="D7559" s="5" t="s">
        <v>916</v>
      </c>
    </row>
    <row r="7560" spans="1:4" x14ac:dyDescent="0.2">
      <c r="A7560">
        <v>7555</v>
      </c>
      <c r="B7560" s="15">
        <f>'EstExp 12-20'!G380</f>
        <v>0</v>
      </c>
      <c r="C7560" s="1578">
        <f t="shared" si="96"/>
        <v>7555</v>
      </c>
      <c r="D7560" s="5" t="s">
        <v>916</v>
      </c>
    </row>
    <row r="7561" spans="1:4" x14ac:dyDescent="0.2">
      <c r="A7561">
        <v>7556</v>
      </c>
      <c r="B7561" s="15">
        <f>'EstExp 12-20'!G381</f>
        <v>0</v>
      </c>
      <c r="C7561" s="1578">
        <f t="shared" si="96"/>
        <v>7556</v>
      </c>
      <c r="D7561" s="5" t="s">
        <v>916</v>
      </c>
    </row>
    <row r="7562" spans="1:4" x14ac:dyDescent="0.2">
      <c r="A7562">
        <v>7557</v>
      </c>
      <c r="B7562" s="15">
        <f>'EstExp 12-20'!G382</f>
        <v>0</v>
      </c>
      <c r="C7562" s="1578">
        <f t="shared" si="96"/>
        <v>7557</v>
      </c>
      <c r="D7562" s="5" t="s">
        <v>916</v>
      </c>
    </row>
    <row r="7563" spans="1:4" x14ac:dyDescent="0.2">
      <c r="A7563">
        <v>7558</v>
      </c>
      <c r="B7563" s="15">
        <f>'EstExp 12-20'!G383</f>
        <v>0</v>
      </c>
      <c r="C7563" s="1578">
        <f t="shared" si="96"/>
        <v>7558</v>
      </c>
      <c r="D7563" s="5" t="s">
        <v>916</v>
      </c>
    </row>
    <row r="7564" spans="1:4" x14ac:dyDescent="0.2">
      <c r="A7564">
        <v>7559</v>
      </c>
      <c r="B7564" s="15">
        <f>'EstExp 12-20'!G384</f>
        <v>0</v>
      </c>
      <c r="C7564" s="1578">
        <f t="shared" si="96"/>
        <v>7559</v>
      </c>
      <c r="D7564" s="5" t="s">
        <v>916</v>
      </c>
    </row>
    <row r="7565" spans="1:4" x14ac:dyDescent="0.2">
      <c r="A7565">
        <v>7560</v>
      </c>
      <c r="B7565" s="15">
        <f>'EstExp 12-20'!G386</f>
        <v>0</v>
      </c>
      <c r="C7565" s="1578">
        <f t="shared" si="96"/>
        <v>7560</v>
      </c>
      <c r="D7565" s="5" t="s">
        <v>916</v>
      </c>
    </row>
    <row r="7566" spans="1:4" x14ac:dyDescent="0.2">
      <c r="A7566">
        <v>7561</v>
      </c>
      <c r="B7566" s="15">
        <f>'EstExp 12-20'!G387</f>
        <v>0</v>
      </c>
      <c r="C7566" s="1578">
        <f t="shared" si="96"/>
        <v>7561</v>
      </c>
      <c r="D7566" s="5" t="s">
        <v>916</v>
      </c>
    </row>
    <row r="7567" spans="1:4" x14ac:dyDescent="0.2">
      <c r="A7567">
        <v>7562</v>
      </c>
      <c r="B7567" s="15">
        <f>'EstExp 12-20'!G388</f>
        <v>0</v>
      </c>
      <c r="C7567" s="1578">
        <f t="shared" si="96"/>
        <v>7562</v>
      </c>
      <c r="D7567" s="5" t="s">
        <v>916</v>
      </c>
    </row>
    <row r="7568" spans="1:4" x14ac:dyDescent="0.2">
      <c r="A7568">
        <v>7563</v>
      </c>
      <c r="B7568" s="15">
        <f>'EstExp 12-20'!G389</f>
        <v>0</v>
      </c>
      <c r="C7568" s="1578">
        <f t="shared" si="96"/>
        <v>7563</v>
      </c>
      <c r="D7568" s="5" t="s">
        <v>916</v>
      </c>
    </row>
    <row r="7569" spans="1:4" x14ac:dyDescent="0.2">
      <c r="A7569">
        <v>7564</v>
      </c>
      <c r="B7569" s="15">
        <f>'EstExp 12-20'!G390</f>
        <v>0</v>
      </c>
      <c r="C7569" s="1578">
        <f t="shared" si="96"/>
        <v>7564</v>
      </c>
      <c r="D7569" s="5" t="s">
        <v>916</v>
      </c>
    </row>
    <row r="7570" spans="1:4" x14ac:dyDescent="0.2">
      <c r="A7570">
        <v>7565</v>
      </c>
      <c r="B7570" s="15">
        <f>'EstExp 12-20'!G391</f>
        <v>0</v>
      </c>
      <c r="C7570" s="1578">
        <f t="shared" si="96"/>
        <v>7565</v>
      </c>
      <c r="D7570" s="5" t="s">
        <v>916</v>
      </c>
    </row>
    <row r="7571" spans="1:4" x14ac:dyDescent="0.2">
      <c r="A7571">
        <v>7566</v>
      </c>
      <c r="B7571" s="15">
        <f>'EstExp 12-20'!G392</f>
        <v>0</v>
      </c>
      <c r="C7571" s="1578">
        <f t="shared" si="96"/>
        <v>7566</v>
      </c>
      <c r="D7571" s="5" t="s">
        <v>916</v>
      </c>
    </row>
    <row r="7572" spans="1:4" x14ac:dyDescent="0.2">
      <c r="A7572">
        <v>7567</v>
      </c>
      <c r="B7572" s="15">
        <f>'EstExp 12-20'!G393</f>
        <v>0</v>
      </c>
      <c r="C7572" s="1578">
        <f t="shared" si="96"/>
        <v>7567</v>
      </c>
      <c r="D7572" s="5" t="s">
        <v>916</v>
      </c>
    </row>
    <row r="7573" spans="1:4" x14ac:dyDescent="0.2">
      <c r="A7573">
        <v>7568</v>
      </c>
      <c r="B7573" s="15">
        <f>'EstExp 12-20'!G394</f>
        <v>0</v>
      </c>
      <c r="C7573" s="1578">
        <f t="shared" si="96"/>
        <v>7568</v>
      </c>
      <c r="D7573" s="5" t="s">
        <v>916</v>
      </c>
    </row>
    <row r="7574" spans="1:4" x14ac:dyDescent="0.2">
      <c r="A7574">
        <v>7569</v>
      </c>
      <c r="B7574" s="15">
        <f>'EstExp 12-20'!H323</f>
        <v>0</v>
      </c>
      <c r="C7574" s="1578">
        <f t="shared" si="96"/>
        <v>7569</v>
      </c>
      <c r="D7574" s="5" t="s">
        <v>916</v>
      </c>
    </row>
    <row r="7575" spans="1:4" x14ac:dyDescent="0.2">
      <c r="A7575">
        <v>7570</v>
      </c>
      <c r="B7575" s="15">
        <f>'EstExp 12-20'!H325</f>
        <v>0</v>
      </c>
      <c r="C7575" s="1578">
        <f t="shared" si="96"/>
        <v>7570</v>
      </c>
      <c r="D7575" s="5" t="s">
        <v>916</v>
      </c>
    </row>
    <row r="7576" spans="1:4" x14ac:dyDescent="0.2">
      <c r="A7576">
        <v>7571</v>
      </c>
      <c r="B7576" s="15">
        <f>'EstExp 12-20'!H326</f>
        <v>0</v>
      </c>
      <c r="C7576" s="1578">
        <f t="shared" si="96"/>
        <v>7571</v>
      </c>
      <c r="D7576" s="5" t="s">
        <v>916</v>
      </c>
    </row>
    <row r="7577" spans="1:4" x14ac:dyDescent="0.2">
      <c r="A7577">
        <v>7572</v>
      </c>
      <c r="B7577" s="15">
        <f>'EstExp 12-20'!H327</f>
        <v>0</v>
      </c>
      <c r="C7577" s="1578">
        <f t="shared" si="96"/>
        <v>7572</v>
      </c>
      <c r="D7577" s="5" t="s">
        <v>916</v>
      </c>
    </row>
    <row r="7578" spans="1:4" x14ac:dyDescent="0.2">
      <c r="A7578">
        <v>7573</v>
      </c>
      <c r="B7578" s="15">
        <f>'EstExp 12-20'!H328</f>
        <v>0</v>
      </c>
      <c r="C7578" s="1578">
        <f t="shared" si="96"/>
        <v>7573</v>
      </c>
      <c r="D7578" s="5" t="s">
        <v>916</v>
      </c>
    </row>
    <row r="7579" spans="1:4" x14ac:dyDescent="0.2">
      <c r="A7579">
        <v>7574</v>
      </c>
      <c r="B7579" s="15">
        <f>'EstExp 12-20'!H329</f>
        <v>0</v>
      </c>
      <c r="C7579" s="1578">
        <f t="shared" si="96"/>
        <v>7574</v>
      </c>
      <c r="D7579" s="5" t="s">
        <v>916</v>
      </c>
    </row>
    <row r="7580" spans="1:4" x14ac:dyDescent="0.2">
      <c r="A7580">
        <v>7575</v>
      </c>
      <c r="B7580" s="15">
        <f>'EstExp 12-20'!H330</f>
        <v>0</v>
      </c>
      <c r="C7580" s="1578">
        <f t="shared" si="96"/>
        <v>7575</v>
      </c>
      <c r="D7580" s="5" t="s">
        <v>916</v>
      </c>
    </row>
    <row r="7581" spans="1:4" x14ac:dyDescent="0.2">
      <c r="A7581">
        <v>7576</v>
      </c>
      <c r="B7581" s="15">
        <f>'EstExp 12-20'!H331</f>
        <v>0</v>
      </c>
      <c r="C7581" s="1578">
        <f t="shared" si="96"/>
        <v>7576</v>
      </c>
      <c r="D7581" s="5" t="s">
        <v>916</v>
      </c>
    </row>
    <row r="7582" spans="1:4" x14ac:dyDescent="0.2">
      <c r="A7582">
        <v>7577</v>
      </c>
      <c r="B7582" s="15">
        <f>'EstExp 12-20'!H332</f>
        <v>0</v>
      </c>
      <c r="C7582" s="1578">
        <f t="shared" si="96"/>
        <v>7577</v>
      </c>
      <c r="D7582" s="5" t="s">
        <v>916</v>
      </c>
    </row>
    <row r="7583" spans="1:4" x14ac:dyDescent="0.2">
      <c r="A7583">
        <v>7578</v>
      </c>
      <c r="B7583" s="15">
        <f>'EstExp 12-20'!H333</f>
        <v>0</v>
      </c>
      <c r="C7583" s="1578">
        <f t="shared" si="96"/>
        <v>7578</v>
      </c>
      <c r="D7583" s="5" t="s">
        <v>916</v>
      </c>
    </row>
    <row r="7584" spans="1:4" x14ac:dyDescent="0.2">
      <c r="A7584">
        <v>7579</v>
      </c>
      <c r="B7584" s="15">
        <f>'EstExp 12-20'!H334</f>
        <v>0</v>
      </c>
      <c r="C7584" s="1578">
        <f t="shared" si="96"/>
        <v>7579</v>
      </c>
      <c r="D7584" s="5" t="s">
        <v>916</v>
      </c>
    </row>
    <row r="7585" spans="1:4" x14ac:dyDescent="0.2">
      <c r="A7585">
        <v>7580</v>
      </c>
      <c r="B7585" s="15">
        <f>'EstExp 12-20'!H335</f>
        <v>0</v>
      </c>
      <c r="C7585" s="1578">
        <f t="shared" si="96"/>
        <v>7580</v>
      </c>
      <c r="D7585" s="5" t="s">
        <v>916</v>
      </c>
    </row>
    <row r="7586" spans="1:4" x14ac:dyDescent="0.2">
      <c r="A7586">
        <v>7581</v>
      </c>
      <c r="B7586" s="15">
        <f>'EstExp 12-20'!H336</f>
        <v>0</v>
      </c>
      <c r="C7586" s="1578">
        <f t="shared" si="96"/>
        <v>7581</v>
      </c>
      <c r="D7586" s="5" t="s">
        <v>916</v>
      </c>
    </row>
    <row r="7587" spans="1:4" x14ac:dyDescent="0.2">
      <c r="A7587">
        <v>7582</v>
      </c>
      <c r="B7587" s="15">
        <f>'EstExp 12-20'!H337</f>
        <v>0</v>
      </c>
      <c r="C7587" s="1578">
        <f t="shared" si="96"/>
        <v>7582</v>
      </c>
      <c r="D7587" s="5" t="s">
        <v>916</v>
      </c>
    </row>
    <row r="7588" spans="1:4" x14ac:dyDescent="0.2">
      <c r="A7588">
        <v>7583</v>
      </c>
      <c r="B7588" s="15">
        <f>'EstExp 12-20'!H338</f>
        <v>0</v>
      </c>
      <c r="C7588" s="1578">
        <f t="shared" si="96"/>
        <v>7583</v>
      </c>
      <c r="D7588" s="5" t="s">
        <v>916</v>
      </c>
    </row>
    <row r="7589" spans="1:4" x14ac:dyDescent="0.2">
      <c r="A7589">
        <v>7584</v>
      </c>
      <c r="B7589" s="15">
        <f>'EstExp 12-20'!H339</f>
        <v>0</v>
      </c>
      <c r="C7589" s="1578">
        <f t="shared" si="96"/>
        <v>7584</v>
      </c>
      <c r="D7589" s="5" t="s">
        <v>916</v>
      </c>
    </row>
    <row r="7590" spans="1:4" x14ac:dyDescent="0.2">
      <c r="A7590">
        <v>7585</v>
      </c>
      <c r="B7590" s="15">
        <f>'EstExp 12-20'!H340</f>
        <v>0</v>
      </c>
      <c r="C7590" s="1578">
        <f t="shared" si="96"/>
        <v>7585</v>
      </c>
      <c r="D7590" s="5" t="s">
        <v>916</v>
      </c>
    </row>
    <row r="7591" spans="1:4" x14ac:dyDescent="0.2">
      <c r="A7591">
        <v>7586</v>
      </c>
      <c r="B7591" s="15">
        <f>'EstExp 12-20'!H341</f>
        <v>0</v>
      </c>
      <c r="C7591" s="1578">
        <f t="shared" si="96"/>
        <v>7586</v>
      </c>
      <c r="D7591" s="5" t="s">
        <v>916</v>
      </c>
    </row>
    <row r="7592" spans="1:4" x14ac:dyDescent="0.2">
      <c r="A7592">
        <v>7587</v>
      </c>
      <c r="B7592" s="15">
        <f>'EstExp 12-20'!H342</f>
        <v>0</v>
      </c>
      <c r="C7592" s="1578">
        <f t="shared" si="96"/>
        <v>7587</v>
      </c>
      <c r="D7592" s="5" t="s">
        <v>916</v>
      </c>
    </row>
    <row r="7593" spans="1:4" x14ac:dyDescent="0.2">
      <c r="A7593">
        <v>7588</v>
      </c>
      <c r="B7593" s="15">
        <f>'EstExp 12-20'!H343</f>
        <v>0</v>
      </c>
      <c r="C7593" s="1578">
        <f t="shared" si="96"/>
        <v>7588</v>
      </c>
      <c r="D7593" s="5" t="s">
        <v>916</v>
      </c>
    </row>
    <row r="7594" spans="1:4" x14ac:dyDescent="0.2">
      <c r="A7594">
        <v>7589</v>
      </c>
      <c r="B7594" s="15">
        <f>'EstExp 12-20'!H344</f>
        <v>0</v>
      </c>
      <c r="C7594" s="1578">
        <f t="shared" si="96"/>
        <v>7589</v>
      </c>
      <c r="D7594" s="5" t="s">
        <v>916</v>
      </c>
    </row>
    <row r="7595" spans="1:4" x14ac:dyDescent="0.2">
      <c r="A7595">
        <v>7590</v>
      </c>
      <c r="B7595" s="15">
        <f>'EstExp 12-20'!H345</f>
        <v>0</v>
      </c>
      <c r="C7595" s="1578">
        <f t="shared" si="96"/>
        <v>7590</v>
      </c>
      <c r="D7595" s="5" t="s">
        <v>916</v>
      </c>
    </row>
    <row r="7596" spans="1:4" x14ac:dyDescent="0.2">
      <c r="A7596">
        <v>7591</v>
      </c>
      <c r="B7596" s="15">
        <f>'EstExp 12-20'!H346</f>
        <v>0</v>
      </c>
      <c r="C7596" s="1578">
        <f t="shared" si="96"/>
        <v>7591</v>
      </c>
      <c r="D7596" s="5" t="s">
        <v>916</v>
      </c>
    </row>
    <row r="7597" spans="1:4" x14ac:dyDescent="0.2">
      <c r="A7597">
        <v>7592</v>
      </c>
      <c r="B7597" s="15">
        <f>'EstExp 12-20'!H347</f>
        <v>0</v>
      </c>
      <c r="C7597" s="1578">
        <f t="shared" si="96"/>
        <v>7592</v>
      </c>
      <c r="D7597" s="5" t="s">
        <v>916</v>
      </c>
    </row>
    <row r="7598" spans="1:4" x14ac:dyDescent="0.2">
      <c r="A7598">
        <v>7593</v>
      </c>
      <c r="B7598" s="15">
        <f>'EstExp 12-20'!H348</f>
        <v>0</v>
      </c>
      <c r="C7598" s="1578">
        <f t="shared" si="96"/>
        <v>7593</v>
      </c>
      <c r="D7598" s="5" t="s">
        <v>916</v>
      </c>
    </row>
    <row r="7599" spans="1:4" x14ac:dyDescent="0.2">
      <c r="A7599">
        <v>7594</v>
      </c>
      <c r="B7599" s="15">
        <f>'EstExp 12-20'!H349</f>
        <v>0</v>
      </c>
      <c r="C7599" s="1578">
        <f t="shared" si="96"/>
        <v>7594</v>
      </c>
      <c r="D7599" s="5" t="s">
        <v>916</v>
      </c>
    </row>
    <row r="7600" spans="1:4" x14ac:dyDescent="0.2">
      <c r="A7600">
        <v>7595</v>
      </c>
      <c r="B7600" s="15">
        <f>'EstExp 12-20'!H350</f>
        <v>0</v>
      </c>
      <c r="C7600" s="1578">
        <f t="shared" si="96"/>
        <v>7595</v>
      </c>
      <c r="D7600" s="5" t="s">
        <v>916</v>
      </c>
    </row>
    <row r="7601" spans="1:4" x14ac:dyDescent="0.2">
      <c r="A7601">
        <v>7596</v>
      </c>
      <c r="B7601" s="15">
        <f>'EstExp 12-20'!H351</f>
        <v>0</v>
      </c>
      <c r="C7601" s="1578">
        <f t="shared" si="96"/>
        <v>7596</v>
      </c>
      <c r="D7601" s="5" t="s">
        <v>916</v>
      </c>
    </row>
    <row r="7602" spans="1:4" x14ac:dyDescent="0.2">
      <c r="A7602">
        <v>7597</v>
      </c>
      <c r="B7602" s="15">
        <f>'EstExp 12-20'!H354</f>
        <v>0</v>
      </c>
      <c r="C7602" s="1578">
        <f t="shared" si="96"/>
        <v>7597</v>
      </c>
      <c r="D7602" s="5" t="s">
        <v>916</v>
      </c>
    </row>
    <row r="7603" spans="1:4" x14ac:dyDescent="0.2">
      <c r="A7603">
        <v>7598</v>
      </c>
      <c r="B7603" s="15">
        <f>'EstExp 12-20'!H355</f>
        <v>0</v>
      </c>
      <c r="C7603" s="1578">
        <f t="shared" si="96"/>
        <v>7598</v>
      </c>
      <c r="D7603" s="5" t="s">
        <v>916</v>
      </c>
    </row>
    <row r="7604" spans="1:4" x14ac:dyDescent="0.2">
      <c r="A7604">
        <v>7599</v>
      </c>
      <c r="B7604" s="15">
        <f>'EstExp 12-20'!H356</f>
        <v>0</v>
      </c>
      <c r="C7604" s="1578">
        <f t="shared" si="96"/>
        <v>7599</v>
      </c>
      <c r="D7604" s="5" t="s">
        <v>916</v>
      </c>
    </row>
    <row r="7605" spans="1:4" x14ac:dyDescent="0.2">
      <c r="A7605">
        <v>7600</v>
      </c>
      <c r="B7605" s="15">
        <f>'EstExp 12-20'!H357</f>
        <v>0</v>
      </c>
      <c r="C7605" s="1578">
        <f t="shared" si="96"/>
        <v>7600</v>
      </c>
      <c r="D7605" s="5" t="s">
        <v>916</v>
      </c>
    </row>
    <row r="7606" spans="1:4" x14ac:dyDescent="0.2">
      <c r="A7606">
        <v>7601</v>
      </c>
      <c r="B7606" s="15">
        <f>'EstExp 12-20'!H358</f>
        <v>0</v>
      </c>
      <c r="C7606" s="1578">
        <f t="shared" si="96"/>
        <v>7601</v>
      </c>
      <c r="D7606" s="5" t="s">
        <v>916</v>
      </c>
    </row>
    <row r="7607" spans="1:4" x14ac:dyDescent="0.2">
      <c r="A7607">
        <v>7602</v>
      </c>
      <c r="B7607" s="15">
        <f>'EstExp 12-20'!H359</f>
        <v>0</v>
      </c>
      <c r="C7607" s="1578">
        <f t="shared" si="96"/>
        <v>7602</v>
      </c>
      <c r="D7607" s="5" t="s">
        <v>916</v>
      </c>
    </row>
    <row r="7608" spans="1:4" x14ac:dyDescent="0.2">
      <c r="A7608">
        <v>7603</v>
      </c>
      <c r="B7608" s="15">
        <f>'EstExp 12-20'!H360</f>
        <v>0</v>
      </c>
      <c r="C7608" s="1578">
        <f t="shared" si="96"/>
        <v>7603</v>
      </c>
      <c r="D7608" s="5" t="s">
        <v>916</v>
      </c>
    </row>
    <row r="7609" spans="1:4" x14ac:dyDescent="0.2">
      <c r="A7609">
        <v>7604</v>
      </c>
      <c r="B7609" s="15">
        <f>'EstExp 12-20'!H362</f>
        <v>0</v>
      </c>
      <c r="C7609" s="1578">
        <f t="shared" si="96"/>
        <v>7604</v>
      </c>
      <c r="D7609" s="5" t="s">
        <v>916</v>
      </c>
    </row>
    <row r="7610" spans="1:4" x14ac:dyDescent="0.2">
      <c r="A7610">
        <v>7605</v>
      </c>
      <c r="B7610" s="15">
        <f>'EstExp 12-20'!H363</f>
        <v>0</v>
      </c>
      <c r="C7610" s="1578">
        <f t="shared" si="96"/>
        <v>7605</v>
      </c>
      <c r="D7610" s="5" t="s">
        <v>916</v>
      </c>
    </row>
    <row r="7611" spans="1:4" x14ac:dyDescent="0.2">
      <c r="A7611">
        <v>7606</v>
      </c>
      <c r="B7611" s="15">
        <f>'EstExp 12-20'!H364</f>
        <v>0</v>
      </c>
      <c r="C7611" s="1578">
        <f t="shared" si="96"/>
        <v>7606</v>
      </c>
      <c r="D7611" s="5" t="s">
        <v>916</v>
      </c>
    </row>
    <row r="7612" spans="1:4" x14ac:dyDescent="0.2">
      <c r="A7612">
        <v>7607</v>
      </c>
      <c r="B7612" s="15">
        <f>'EstExp 12-20'!H365</f>
        <v>0</v>
      </c>
      <c r="C7612" s="1578">
        <f t="shared" si="96"/>
        <v>7607</v>
      </c>
      <c r="D7612" s="5" t="s">
        <v>916</v>
      </c>
    </row>
    <row r="7613" spans="1:4" x14ac:dyDescent="0.2">
      <c r="A7613">
        <v>7608</v>
      </c>
      <c r="B7613" s="15">
        <f>'EstExp 12-20'!H367</f>
        <v>0</v>
      </c>
      <c r="C7613" s="1578">
        <f t="shared" si="96"/>
        <v>7608</v>
      </c>
      <c r="D7613" s="5" t="s">
        <v>916</v>
      </c>
    </row>
    <row r="7614" spans="1:4" x14ac:dyDescent="0.2">
      <c r="A7614">
        <v>7609</v>
      </c>
      <c r="B7614" s="15">
        <f>'EstExp 12-20'!H368</f>
        <v>0</v>
      </c>
      <c r="C7614" s="1578">
        <f t="shared" si="96"/>
        <v>7609</v>
      </c>
      <c r="D7614" s="5" t="s">
        <v>916</v>
      </c>
    </row>
    <row r="7615" spans="1:4" x14ac:dyDescent="0.2">
      <c r="A7615">
        <v>7610</v>
      </c>
      <c r="B7615" s="15">
        <f>'EstExp 12-20'!H369</f>
        <v>0</v>
      </c>
      <c r="C7615" s="1578">
        <f t="shared" si="96"/>
        <v>7610</v>
      </c>
      <c r="D7615" s="5" t="s">
        <v>916</v>
      </c>
    </row>
    <row r="7616" spans="1:4" x14ac:dyDescent="0.2">
      <c r="A7616">
        <v>7611</v>
      </c>
      <c r="B7616" s="15">
        <f>'EstExp 12-20'!H374</f>
        <v>0</v>
      </c>
      <c r="C7616" s="1578">
        <f t="shared" si="96"/>
        <v>7611</v>
      </c>
      <c r="D7616" s="5" t="s">
        <v>916</v>
      </c>
    </row>
    <row r="7617" spans="1:4" x14ac:dyDescent="0.2">
      <c r="A7617">
        <v>7612</v>
      </c>
      <c r="B7617" s="15">
        <f>'EstExp 12-20'!H375</f>
        <v>0</v>
      </c>
      <c r="C7617" s="1578">
        <f t="shared" si="96"/>
        <v>7612</v>
      </c>
      <c r="D7617" s="5" t="s">
        <v>916</v>
      </c>
    </row>
    <row r="7618" spans="1:4" x14ac:dyDescent="0.2">
      <c r="A7618">
        <v>7613</v>
      </c>
      <c r="B7618" s="15">
        <f>'EstExp 12-20'!H376</f>
        <v>0</v>
      </c>
      <c r="C7618" s="1578">
        <f t="shared" si="96"/>
        <v>7613</v>
      </c>
      <c r="D7618" s="5" t="s">
        <v>916</v>
      </c>
    </row>
    <row r="7619" spans="1:4" x14ac:dyDescent="0.2">
      <c r="A7619">
        <v>7614</v>
      </c>
      <c r="B7619" s="15">
        <f>'EstExp 12-20'!H378</f>
        <v>0</v>
      </c>
      <c r="C7619" s="1578">
        <f t="shared" si="96"/>
        <v>7614</v>
      </c>
      <c r="D7619" s="5" t="s">
        <v>916</v>
      </c>
    </row>
    <row r="7620" spans="1:4" x14ac:dyDescent="0.2">
      <c r="A7620">
        <v>7615</v>
      </c>
      <c r="B7620" s="15">
        <f>'EstExp 12-20'!H379</f>
        <v>0</v>
      </c>
      <c r="C7620" s="1578">
        <f t="shared" ref="C7620:C7683" si="97">A7620-B7620</f>
        <v>7615</v>
      </c>
      <c r="D7620" s="5" t="s">
        <v>916</v>
      </c>
    </row>
    <row r="7621" spans="1:4" x14ac:dyDescent="0.2">
      <c r="A7621">
        <v>7616</v>
      </c>
      <c r="B7621" s="15">
        <f>'EstExp 12-20'!H380</f>
        <v>0</v>
      </c>
      <c r="C7621" s="1578">
        <f t="shared" si="97"/>
        <v>7616</v>
      </c>
      <c r="D7621" s="5" t="s">
        <v>916</v>
      </c>
    </row>
    <row r="7622" spans="1:4" x14ac:dyDescent="0.2">
      <c r="A7622">
        <v>7617</v>
      </c>
      <c r="B7622" s="15">
        <f>'EstExp 12-20'!H381</f>
        <v>0</v>
      </c>
      <c r="C7622" s="1578">
        <f t="shared" si="97"/>
        <v>7617</v>
      </c>
      <c r="D7622" s="5" t="s">
        <v>916</v>
      </c>
    </row>
    <row r="7623" spans="1:4" x14ac:dyDescent="0.2">
      <c r="A7623">
        <v>7618</v>
      </c>
      <c r="B7623" s="15">
        <f>'EstExp 12-20'!H382</f>
        <v>0</v>
      </c>
      <c r="C7623" s="1578">
        <f t="shared" si="97"/>
        <v>7618</v>
      </c>
      <c r="D7623" s="5" t="s">
        <v>916</v>
      </c>
    </row>
    <row r="7624" spans="1:4" x14ac:dyDescent="0.2">
      <c r="A7624">
        <v>7619</v>
      </c>
      <c r="B7624" s="15">
        <f>'EstExp 12-20'!H383</f>
        <v>0</v>
      </c>
      <c r="C7624" s="1578">
        <f t="shared" si="97"/>
        <v>7619</v>
      </c>
      <c r="D7624" s="5" t="s">
        <v>916</v>
      </c>
    </row>
    <row r="7625" spans="1:4" x14ac:dyDescent="0.2">
      <c r="A7625">
        <v>7620</v>
      </c>
      <c r="B7625" s="15">
        <f>'EstExp 12-20'!H384</f>
        <v>0</v>
      </c>
      <c r="C7625" s="1578">
        <f t="shared" si="97"/>
        <v>7620</v>
      </c>
      <c r="D7625" s="5" t="s">
        <v>916</v>
      </c>
    </row>
    <row r="7626" spans="1:4" x14ac:dyDescent="0.2">
      <c r="A7626">
        <v>7621</v>
      </c>
      <c r="B7626" s="15">
        <f>'EstExp 12-20'!H386</f>
        <v>0</v>
      </c>
      <c r="C7626" s="1578">
        <f t="shared" si="97"/>
        <v>7621</v>
      </c>
      <c r="D7626" s="5" t="s">
        <v>916</v>
      </c>
    </row>
    <row r="7627" spans="1:4" x14ac:dyDescent="0.2">
      <c r="A7627">
        <v>7622</v>
      </c>
      <c r="B7627" s="15">
        <f>'EstExp 12-20'!H387</f>
        <v>0</v>
      </c>
      <c r="C7627" s="1578">
        <f t="shared" si="97"/>
        <v>7622</v>
      </c>
      <c r="D7627" s="5" t="s">
        <v>916</v>
      </c>
    </row>
    <row r="7628" spans="1:4" x14ac:dyDescent="0.2">
      <c r="A7628">
        <v>7623</v>
      </c>
      <c r="B7628" s="15">
        <f>'EstExp 12-20'!H388</f>
        <v>0</v>
      </c>
      <c r="C7628" s="1578">
        <f t="shared" si="97"/>
        <v>7623</v>
      </c>
      <c r="D7628" s="5" t="s">
        <v>916</v>
      </c>
    </row>
    <row r="7629" spans="1:4" x14ac:dyDescent="0.2">
      <c r="A7629">
        <v>7624</v>
      </c>
      <c r="B7629" s="15">
        <f>'EstExp 12-20'!H389</f>
        <v>0</v>
      </c>
      <c r="C7629" s="1578">
        <f t="shared" si="97"/>
        <v>7624</v>
      </c>
      <c r="D7629" s="5" t="s">
        <v>916</v>
      </c>
    </row>
    <row r="7630" spans="1:4" x14ac:dyDescent="0.2">
      <c r="A7630">
        <v>7625</v>
      </c>
      <c r="B7630" s="15">
        <f>'EstExp 12-20'!H390</f>
        <v>0</v>
      </c>
      <c r="C7630" s="1578">
        <f t="shared" si="97"/>
        <v>7625</v>
      </c>
      <c r="D7630" s="5" t="s">
        <v>916</v>
      </c>
    </row>
    <row r="7631" spans="1:4" x14ac:dyDescent="0.2">
      <c r="A7631">
        <v>7626</v>
      </c>
      <c r="B7631" s="15">
        <f>'EstExp 12-20'!H391</f>
        <v>0</v>
      </c>
      <c r="C7631" s="1578">
        <f t="shared" si="97"/>
        <v>7626</v>
      </c>
      <c r="D7631" s="5" t="s">
        <v>916</v>
      </c>
    </row>
    <row r="7632" spans="1:4" x14ac:dyDescent="0.2">
      <c r="A7632">
        <v>7627</v>
      </c>
      <c r="B7632" s="15">
        <f>'EstExp 12-20'!H392</f>
        <v>0</v>
      </c>
      <c r="C7632" s="1578">
        <f t="shared" si="97"/>
        <v>7627</v>
      </c>
      <c r="D7632" s="5" t="s">
        <v>916</v>
      </c>
    </row>
    <row r="7633" spans="1:4" x14ac:dyDescent="0.2">
      <c r="A7633">
        <v>7628</v>
      </c>
      <c r="B7633" s="15">
        <f>'EstExp 12-20'!H393</f>
        <v>0</v>
      </c>
      <c r="C7633" s="1578">
        <f t="shared" si="97"/>
        <v>7628</v>
      </c>
      <c r="D7633" s="5" t="s">
        <v>916</v>
      </c>
    </row>
    <row r="7634" spans="1:4" x14ac:dyDescent="0.2">
      <c r="A7634">
        <v>7629</v>
      </c>
      <c r="B7634" s="15">
        <f>'EstExp 12-20'!H394</f>
        <v>0</v>
      </c>
      <c r="C7634" s="1578">
        <f t="shared" si="97"/>
        <v>7629</v>
      </c>
      <c r="D7634" s="5" t="s">
        <v>916</v>
      </c>
    </row>
    <row r="7635" spans="1:4" x14ac:dyDescent="0.2">
      <c r="A7635">
        <v>7630</v>
      </c>
      <c r="B7635" s="15">
        <f>'EstExp 12-20'!H399</f>
        <v>0</v>
      </c>
      <c r="C7635" s="1578">
        <f t="shared" si="97"/>
        <v>7630</v>
      </c>
      <c r="D7635" s="5" t="s">
        <v>916</v>
      </c>
    </row>
    <row r="7636" spans="1:4" x14ac:dyDescent="0.2">
      <c r="A7636">
        <v>7631</v>
      </c>
      <c r="B7636" s="15">
        <f>'EstExp 12-20'!H400</f>
        <v>0</v>
      </c>
      <c r="C7636" s="1578">
        <f t="shared" si="97"/>
        <v>7631</v>
      </c>
      <c r="D7636" s="5" t="s">
        <v>916</v>
      </c>
    </row>
    <row r="7637" spans="1:4" x14ac:dyDescent="0.2">
      <c r="A7637">
        <v>7632</v>
      </c>
      <c r="B7637" s="15">
        <f>'EstExp 12-20'!H401</f>
        <v>0</v>
      </c>
      <c r="C7637" s="1578">
        <f t="shared" si="97"/>
        <v>7632</v>
      </c>
      <c r="D7637" s="5" t="s">
        <v>916</v>
      </c>
    </row>
    <row r="7638" spans="1:4" x14ac:dyDescent="0.2">
      <c r="A7638">
        <v>7633</v>
      </c>
      <c r="B7638" s="15">
        <f>'EstExp 12-20'!H402</f>
        <v>0</v>
      </c>
      <c r="C7638" s="1578">
        <f t="shared" si="97"/>
        <v>7633</v>
      </c>
      <c r="D7638" s="5" t="s">
        <v>916</v>
      </c>
    </row>
    <row r="7639" spans="1:4" x14ac:dyDescent="0.2">
      <c r="A7639" s="3">
        <v>7634</v>
      </c>
      <c r="B7639" s="15"/>
      <c r="C7639" s="1578"/>
      <c r="D7639" s="5" t="s">
        <v>929</v>
      </c>
    </row>
    <row r="7640" spans="1:4" x14ac:dyDescent="0.2">
      <c r="A7640">
        <v>7635</v>
      </c>
      <c r="B7640" s="15">
        <f>'EstExp 12-20'!H404</f>
        <v>0</v>
      </c>
      <c r="C7640" s="1578">
        <f t="shared" si="97"/>
        <v>7635</v>
      </c>
      <c r="D7640" s="5" t="s">
        <v>916</v>
      </c>
    </row>
    <row r="7641" spans="1:4" x14ac:dyDescent="0.2">
      <c r="A7641">
        <v>7636</v>
      </c>
      <c r="B7641" s="15">
        <f>'EstExp 12-20'!H405</f>
        <v>0</v>
      </c>
      <c r="C7641" s="1578">
        <f t="shared" si="97"/>
        <v>7636</v>
      </c>
      <c r="D7641" s="5" t="s">
        <v>916</v>
      </c>
    </row>
    <row r="7642" spans="1:4" x14ac:dyDescent="0.2">
      <c r="A7642">
        <v>7637</v>
      </c>
      <c r="B7642" s="15">
        <f>'EstExp 12-20'!H406</f>
        <v>0</v>
      </c>
      <c r="C7642" s="1578">
        <f t="shared" si="97"/>
        <v>7637</v>
      </c>
      <c r="D7642" s="5" t="s">
        <v>916</v>
      </c>
    </row>
    <row r="7643" spans="1:4" x14ac:dyDescent="0.2">
      <c r="A7643">
        <v>7638</v>
      </c>
      <c r="B7643" s="15">
        <f>'EstExp 12-20'!H407</f>
        <v>0</v>
      </c>
      <c r="C7643" s="1578">
        <f t="shared" si="97"/>
        <v>7638</v>
      </c>
      <c r="D7643" s="5" t="s">
        <v>916</v>
      </c>
    </row>
    <row r="7644" spans="1:4" x14ac:dyDescent="0.2">
      <c r="A7644">
        <v>7639</v>
      </c>
      <c r="B7644" s="15">
        <f>'EstExp 12-20'!H408</f>
        <v>0</v>
      </c>
      <c r="C7644" s="1578">
        <f t="shared" si="97"/>
        <v>7639</v>
      </c>
      <c r="D7644" s="5" t="s">
        <v>916</v>
      </c>
    </row>
    <row r="7645" spans="1:4" x14ac:dyDescent="0.2">
      <c r="A7645">
        <v>7640</v>
      </c>
      <c r="B7645" s="15">
        <f>'EstExp 12-20'!H409</f>
        <v>0</v>
      </c>
      <c r="C7645" s="1578">
        <f t="shared" si="97"/>
        <v>7640</v>
      </c>
      <c r="D7645" s="5" t="s">
        <v>916</v>
      </c>
    </row>
    <row r="7646" spans="1:4" x14ac:dyDescent="0.2">
      <c r="A7646">
        <v>7641</v>
      </c>
      <c r="B7646" s="15">
        <f>'EstExp 12-20'!H410</f>
        <v>0</v>
      </c>
      <c r="C7646" s="1578">
        <f t="shared" si="97"/>
        <v>7641</v>
      </c>
      <c r="D7646" s="5" t="s">
        <v>916</v>
      </c>
    </row>
    <row r="7647" spans="1:4" x14ac:dyDescent="0.2">
      <c r="A7647">
        <v>7642</v>
      </c>
      <c r="B7647" s="15">
        <f>'EstExp 12-20'!H411</f>
        <v>0</v>
      </c>
      <c r="C7647" s="1578">
        <f t="shared" si="97"/>
        <v>7642</v>
      </c>
      <c r="D7647" s="5" t="s">
        <v>916</v>
      </c>
    </row>
    <row r="7648" spans="1:4" x14ac:dyDescent="0.2">
      <c r="A7648">
        <v>7643</v>
      </c>
      <c r="B7648" s="15">
        <f>'EstExp 12-20'!H412</f>
        <v>0</v>
      </c>
      <c r="C7648" s="1578">
        <f t="shared" si="97"/>
        <v>7643</v>
      </c>
      <c r="D7648" s="5" t="s">
        <v>916</v>
      </c>
    </row>
    <row r="7649" spans="1:4" x14ac:dyDescent="0.2">
      <c r="A7649">
        <v>7644</v>
      </c>
      <c r="B7649" s="15">
        <f>'EstExp 12-20'!H413</f>
        <v>0</v>
      </c>
      <c r="C7649" s="1578">
        <f t="shared" si="97"/>
        <v>7644</v>
      </c>
      <c r="D7649" s="5" t="s">
        <v>916</v>
      </c>
    </row>
    <row r="7650" spans="1:4" x14ac:dyDescent="0.2">
      <c r="A7650">
        <v>7645</v>
      </c>
      <c r="B7650" s="15">
        <f>'EstExp 12-20'!H414</f>
        <v>0</v>
      </c>
      <c r="C7650" s="1578">
        <f t="shared" si="97"/>
        <v>7645</v>
      </c>
      <c r="D7650" s="5" t="s">
        <v>916</v>
      </c>
    </row>
    <row r="7651" spans="1:4" x14ac:dyDescent="0.2">
      <c r="A7651">
        <v>7646</v>
      </c>
      <c r="B7651" s="15">
        <f>'EstExp 12-20'!H415</f>
        <v>0</v>
      </c>
      <c r="C7651" s="1578">
        <f t="shared" si="97"/>
        <v>7646</v>
      </c>
      <c r="D7651" s="5" t="s">
        <v>916</v>
      </c>
    </row>
    <row r="7652" spans="1:4" x14ac:dyDescent="0.2">
      <c r="A7652">
        <v>7647</v>
      </c>
      <c r="B7652" s="15">
        <f>'EstExp 12-20'!H416</f>
        <v>0</v>
      </c>
      <c r="C7652" s="1578">
        <f t="shared" si="97"/>
        <v>7647</v>
      </c>
      <c r="D7652" s="5" t="s">
        <v>916</v>
      </c>
    </row>
    <row r="7653" spans="1:4" x14ac:dyDescent="0.2">
      <c r="A7653">
        <v>7648</v>
      </c>
      <c r="B7653" s="15">
        <f>'EstExp 12-20'!H417</f>
        <v>0</v>
      </c>
      <c r="C7653" s="1578">
        <f t="shared" si="97"/>
        <v>7648</v>
      </c>
      <c r="D7653" s="5" t="s">
        <v>916</v>
      </c>
    </row>
    <row r="7654" spans="1:4" x14ac:dyDescent="0.2">
      <c r="A7654">
        <v>7649</v>
      </c>
      <c r="B7654" s="15">
        <f>'EstExp 12-20'!H418</f>
        <v>0</v>
      </c>
      <c r="C7654" s="1578">
        <f t="shared" si="97"/>
        <v>7649</v>
      </c>
      <c r="D7654" s="5" t="s">
        <v>916</v>
      </c>
    </row>
    <row r="7655" spans="1:4" x14ac:dyDescent="0.2">
      <c r="A7655">
        <v>7650</v>
      </c>
      <c r="B7655" s="15">
        <f>'EstExp 12-20'!H419</f>
        <v>0</v>
      </c>
      <c r="C7655" s="1578">
        <f t="shared" si="97"/>
        <v>7650</v>
      </c>
      <c r="D7655" s="5" t="s">
        <v>916</v>
      </c>
    </row>
    <row r="7656" spans="1:4" x14ac:dyDescent="0.2">
      <c r="A7656">
        <v>7651</v>
      </c>
      <c r="B7656" s="15">
        <f>'EstExp 12-20'!H420</f>
        <v>0</v>
      </c>
      <c r="C7656" s="1578">
        <f t="shared" si="97"/>
        <v>7651</v>
      </c>
      <c r="D7656" s="5" t="s">
        <v>916</v>
      </c>
    </row>
    <row r="7657" spans="1:4" x14ac:dyDescent="0.2">
      <c r="A7657">
        <v>7652</v>
      </c>
      <c r="B7657" s="15">
        <f>'EstExp 12-20'!I323</f>
        <v>0</v>
      </c>
      <c r="C7657" s="1578">
        <f t="shared" si="97"/>
        <v>7652</v>
      </c>
      <c r="D7657" s="5" t="s">
        <v>916</v>
      </c>
    </row>
    <row r="7658" spans="1:4" x14ac:dyDescent="0.2">
      <c r="A7658">
        <v>7653</v>
      </c>
      <c r="B7658" s="15">
        <f>'EstExp 12-20'!I325</f>
        <v>0</v>
      </c>
      <c r="C7658" s="1578">
        <f t="shared" si="97"/>
        <v>7653</v>
      </c>
      <c r="D7658" s="5" t="s">
        <v>916</v>
      </c>
    </row>
    <row r="7659" spans="1:4" x14ac:dyDescent="0.2">
      <c r="A7659">
        <v>7654</v>
      </c>
      <c r="B7659" s="15">
        <f>'EstExp 12-20'!I326</f>
        <v>0</v>
      </c>
      <c r="C7659" s="1578">
        <f t="shared" si="97"/>
        <v>7654</v>
      </c>
      <c r="D7659" s="5" t="s">
        <v>916</v>
      </c>
    </row>
    <row r="7660" spans="1:4" x14ac:dyDescent="0.2">
      <c r="A7660">
        <v>7655</v>
      </c>
      <c r="B7660" s="15">
        <f>'EstExp 12-20'!I327</f>
        <v>0</v>
      </c>
      <c r="C7660" s="1578">
        <f t="shared" si="97"/>
        <v>7655</v>
      </c>
      <c r="D7660" s="5" t="s">
        <v>916</v>
      </c>
    </row>
    <row r="7661" spans="1:4" x14ac:dyDescent="0.2">
      <c r="A7661">
        <v>7656</v>
      </c>
      <c r="B7661" s="15">
        <f>'EstExp 12-20'!I328</f>
        <v>0</v>
      </c>
      <c r="C7661" s="1578">
        <f t="shared" si="97"/>
        <v>7656</v>
      </c>
      <c r="D7661" s="5" t="s">
        <v>916</v>
      </c>
    </row>
    <row r="7662" spans="1:4" x14ac:dyDescent="0.2">
      <c r="A7662">
        <v>7657</v>
      </c>
      <c r="B7662" s="15">
        <f>'EstExp 12-20'!I329</f>
        <v>0</v>
      </c>
      <c r="C7662" s="1578">
        <f t="shared" si="97"/>
        <v>7657</v>
      </c>
      <c r="D7662" s="5" t="s">
        <v>916</v>
      </c>
    </row>
    <row r="7663" spans="1:4" x14ac:dyDescent="0.2">
      <c r="A7663">
        <v>7658</v>
      </c>
      <c r="B7663" s="15">
        <f>'EstExp 12-20'!I330</f>
        <v>0</v>
      </c>
      <c r="C7663" s="1578">
        <f t="shared" si="97"/>
        <v>7658</v>
      </c>
      <c r="D7663" s="5" t="s">
        <v>916</v>
      </c>
    </row>
    <row r="7664" spans="1:4" x14ac:dyDescent="0.2">
      <c r="A7664">
        <v>7659</v>
      </c>
      <c r="B7664" s="15">
        <f>'EstExp 12-20'!I331</f>
        <v>0</v>
      </c>
      <c r="C7664" s="1578">
        <f t="shared" si="97"/>
        <v>7659</v>
      </c>
      <c r="D7664" s="5" t="s">
        <v>916</v>
      </c>
    </row>
    <row r="7665" spans="1:4" x14ac:dyDescent="0.2">
      <c r="A7665">
        <v>7660</v>
      </c>
      <c r="B7665" s="15">
        <f>'EstExp 12-20'!I332</f>
        <v>0</v>
      </c>
      <c r="C7665" s="1578">
        <f t="shared" si="97"/>
        <v>7660</v>
      </c>
      <c r="D7665" s="5" t="s">
        <v>916</v>
      </c>
    </row>
    <row r="7666" spans="1:4" x14ac:dyDescent="0.2">
      <c r="A7666">
        <v>7661</v>
      </c>
      <c r="B7666" s="15">
        <f>'EstExp 12-20'!I333</f>
        <v>0</v>
      </c>
      <c r="C7666" s="1578">
        <f t="shared" si="97"/>
        <v>7661</v>
      </c>
      <c r="D7666" s="5" t="s">
        <v>916</v>
      </c>
    </row>
    <row r="7667" spans="1:4" x14ac:dyDescent="0.2">
      <c r="A7667">
        <v>7662</v>
      </c>
      <c r="B7667" s="15">
        <f>'EstExp 12-20'!I334</f>
        <v>0</v>
      </c>
      <c r="C7667" s="1578">
        <f t="shared" si="97"/>
        <v>7662</v>
      </c>
      <c r="D7667" s="5" t="s">
        <v>916</v>
      </c>
    </row>
    <row r="7668" spans="1:4" x14ac:dyDescent="0.2">
      <c r="A7668">
        <v>7663</v>
      </c>
      <c r="B7668" s="15">
        <f>'EstExp 12-20'!I335</f>
        <v>0</v>
      </c>
      <c r="C7668" s="1578">
        <f t="shared" si="97"/>
        <v>7663</v>
      </c>
      <c r="D7668" s="5" t="s">
        <v>916</v>
      </c>
    </row>
    <row r="7669" spans="1:4" x14ac:dyDescent="0.2">
      <c r="A7669">
        <v>7664</v>
      </c>
      <c r="B7669" s="15">
        <f>'EstExp 12-20'!I336</f>
        <v>0</v>
      </c>
      <c r="C7669" s="1578">
        <f t="shared" si="97"/>
        <v>7664</v>
      </c>
      <c r="D7669" s="5" t="s">
        <v>916</v>
      </c>
    </row>
    <row r="7670" spans="1:4" x14ac:dyDescent="0.2">
      <c r="A7670">
        <v>7665</v>
      </c>
      <c r="B7670" s="15">
        <f>'EstExp 12-20'!I337</f>
        <v>0</v>
      </c>
      <c r="C7670" s="1578">
        <f t="shared" si="97"/>
        <v>7665</v>
      </c>
      <c r="D7670" s="5" t="s">
        <v>916</v>
      </c>
    </row>
    <row r="7671" spans="1:4" x14ac:dyDescent="0.2">
      <c r="A7671">
        <v>7666</v>
      </c>
      <c r="B7671" s="15">
        <f>'EstExp 12-20'!I351</f>
        <v>0</v>
      </c>
      <c r="C7671" s="1578">
        <f t="shared" si="97"/>
        <v>7666</v>
      </c>
      <c r="D7671" s="5" t="s">
        <v>916</v>
      </c>
    </row>
    <row r="7672" spans="1:4" x14ac:dyDescent="0.2">
      <c r="A7672">
        <v>7667</v>
      </c>
      <c r="B7672" s="15">
        <f>'EstExp 12-20'!I354</f>
        <v>0</v>
      </c>
      <c r="C7672" s="1578">
        <f t="shared" si="97"/>
        <v>7667</v>
      </c>
      <c r="D7672" s="5" t="s">
        <v>916</v>
      </c>
    </row>
    <row r="7673" spans="1:4" x14ac:dyDescent="0.2">
      <c r="A7673">
        <v>7668</v>
      </c>
      <c r="B7673" s="15">
        <f>'EstExp 12-20'!I355</f>
        <v>0</v>
      </c>
      <c r="C7673" s="1578">
        <f t="shared" si="97"/>
        <v>7668</v>
      </c>
      <c r="D7673" s="5" t="s">
        <v>916</v>
      </c>
    </row>
    <row r="7674" spans="1:4" x14ac:dyDescent="0.2">
      <c r="A7674">
        <v>7669</v>
      </c>
      <c r="B7674" s="15">
        <f>'EstExp 12-20'!I356</f>
        <v>0</v>
      </c>
      <c r="C7674" s="1578">
        <f t="shared" si="97"/>
        <v>7669</v>
      </c>
      <c r="D7674" s="5" t="s">
        <v>916</v>
      </c>
    </row>
    <row r="7675" spans="1:4" x14ac:dyDescent="0.2">
      <c r="A7675">
        <v>7670</v>
      </c>
      <c r="B7675" s="15">
        <f>'EstExp 12-20'!I357</f>
        <v>0</v>
      </c>
      <c r="C7675" s="1578">
        <f t="shared" si="97"/>
        <v>7670</v>
      </c>
      <c r="D7675" s="5" t="s">
        <v>916</v>
      </c>
    </row>
    <row r="7676" spans="1:4" x14ac:dyDescent="0.2">
      <c r="A7676">
        <v>7671</v>
      </c>
      <c r="B7676" s="15">
        <f>'EstExp 12-20'!I358</f>
        <v>0</v>
      </c>
      <c r="C7676" s="1578">
        <f t="shared" si="97"/>
        <v>7671</v>
      </c>
      <c r="D7676" s="5" t="s">
        <v>916</v>
      </c>
    </row>
    <row r="7677" spans="1:4" x14ac:dyDescent="0.2">
      <c r="A7677">
        <v>7672</v>
      </c>
      <c r="B7677" s="15">
        <f>'EstExp 12-20'!I359</f>
        <v>0</v>
      </c>
      <c r="C7677" s="1578">
        <f t="shared" si="97"/>
        <v>7672</v>
      </c>
      <c r="D7677" s="5" t="s">
        <v>916</v>
      </c>
    </row>
    <row r="7678" spans="1:4" x14ac:dyDescent="0.2">
      <c r="A7678">
        <v>7673</v>
      </c>
      <c r="B7678" s="15">
        <f>'EstExp 12-20'!I360</f>
        <v>0</v>
      </c>
      <c r="C7678" s="1578">
        <f t="shared" si="97"/>
        <v>7673</v>
      </c>
      <c r="D7678" s="5" t="s">
        <v>916</v>
      </c>
    </row>
    <row r="7679" spans="1:4" x14ac:dyDescent="0.2">
      <c r="A7679">
        <v>7674</v>
      </c>
      <c r="B7679" s="15">
        <f>'EstExp 12-20'!I362</f>
        <v>0</v>
      </c>
      <c r="C7679" s="1578">
        <f t="shared" si="97"/>
        <v>7674</v>
      </c>
      <c r="D7679" s="5" t="s">
        <v>916</v>
      </c>
    </row>
    <row r="7680" spans="1:4" x14ac:dyDescent="0.2">
      <c r="A7680">
        <v>7675</v>
      </c>
      <c r="B7680" s="15">
        <f>'EstExp 12-20'!I363</f>
        <v>0</v>
      </c>
      <c r="C7680" s="1578">
        <f t="shared" si="97"/>
        <v>7675</v>
      </c>
      <c r="D7680" s="5" t="s">
        <v>916</v>
      </c>
    </row>
    <row r="7681" spans="1:4" x14ac:dyDescent="0.2">
      <c r="A7681">
        <v>7676</v>
      </c>
      <c r="B7681" s="15">
        <f>'EstExp 12-20'!I364</f>
        <v>0</v>
      </c>
      <c r="C7681" s="1578">
        <f t="shared" si="97"/>
        <v>7676</v>
      </c>
      <c r="D7681" s="5" t="s">
        <v>916</v>
      </c>
    </row>
    <row r="7682" spans="1:4" x14ac:dyDescent="0.2">
      <c r="A7682">
        <v>7677</v>
      </c>
      <c r="B7682" s="15">
        <f>'EstExp 12-20'!I365</f>
        <v>0</v>
      </c>
      <c r="C7682" s="1578">
        <f t="shared" si="97"/>
        <v>7677</v>
      </c>
      <c r="D7682" s="5" t="s">
        <v>916</v>
      </c>
    </row>
    <row r="7683" spans="1:4" x14ac:dyDescent="0.2">
      <c r="A7683">
        <v>7678</v>
      </c>
      <c r="B7683" s="15">
        <f>'EstExp 12-20'!I367</f>
        <v>0</v>
      </c>
      <c r="C7683" s="1578">
        <f t="shared" si="97"/>
        <v>7678</v>
      </c>
      <c r="D7683" s="5" t="s">
        <v>916</v>
      </c>
    </row>
    <row r="7684" spans="1:4" x14ac:dyDescent="0.2">
      <c r="A7684">
        <v>7679</v>
      </c>
      <c r="B7684" s="15">
        <f>'EstExp 12-20'!I368</f>
        <v>0</v>
      </c>
      <c r="C7684" s="1578">
        <f t="shared" ref="C7684:C7747" si="98">A7684-B7684</f>
        <v>7679</v>
      </c>
      <c r="D7684" s="5" t="s">
        <v>916</v>
      </c>
    </row>
    <row r="7685" spans="1:4" x14ac:dyDescent="0.2">
      <c r="A7685">
        <v>7680</v>
      </c>
      <c r="B7685" s="15">
        <f>'EstExp 12-20'!I369</f>
        <v>0</v>
      </c>
      <c r="C7685" s="1578">
        <f t="shared" si="98"/>
        <v>7680</v>
      </c>
      <c r="D7685" s="5" t="s">
        <v>916</v>
      </c>
    </row>
    <row r="7686" spans="1:4" x14ac:dyDescent="0.2">
      <c r="A7686">
        <v>7681</v>
      </c>
      <c r="B7686" s="15">
        <f>'EstExp 12-20'!I374</f>
        <v>0</v>
      </c>
      <c r="C7686" s="1578">
        <f t="shared" si="98"/>
        <v>7681</v>
      </c>
      <c r="D7686" s="5" t="s">
        <v>916</v>
      </c>
    </row>
    <row r="7687" spans="1:4" x14ac:dyDescent="0.2">
      <c r="A7687">
        <v>7682</v>
      </c>
      <c r="B7687" s="15">
        <f>'EstExp 12-20'!I375</f>
        <v>0</v>
      </c>
      <c r="C7687" s="1578">
        <f t="shared" si="98"/>
        <v>7682</v>
      </c>
      <c r="D7687" s="5" t="s">
        <v>916</v>
      </c>
    </row>
    <row r="7688" spans="1:4" x14ac:dyDescent="0.2">
      <c r="A7688">
        <v>7683</v>
      </c>
      <c r="B7688" s="15">
        <f>'EstExp 12-20'!I376</f>
        <v>0</v>
      </c>
      <c r="C7688" s="1578">
        <f t="shared" si="98"/>
        <v>7683</v>
      </c>
      <c r="D7688" s="5" t="s">
        <v>916</v>
      </c>
    </row>
    <row r="7689" spans="1:4" x14ac:dyDescent="0.2">
      <c r="A7689">
        <v>7684</v>
      </c>
      <c r="B7689" s="15">
        <f>'EstExp 12-20'!I378</f>
        <v>0</v>
      </c>
      <c r="C7689" s="1578">
        <f t="shared" si="98"/>
        <v>7684</v>
      </c>
      <c r="D7689" s="5" t="s">
        <v>916</v>
      </c>
    </row>
    <row r="7690" spans="1:4" x14ac:dyDescent="0.2">
      <c r="A7690">
        <v>7685</v>
      </c>
      <c r="B7690" s="15">
        <f>'EstExp 12-20'!I379</f>
        <v>0</v>
      </c>
      <c r="C7690" s="1578">
        <f t="shared" si="98"/>
        <v>7685</v>
      </c>
      <c r="D7690" s="5" t="s">
        <v>916</v>
      </c>
    </row>
    <row r="7691" spans="1:4" x14ac:dyDescent="0.2">
      <c r="A7691">
        <v>7686</v>
      </c>
      <c r="B7691" s="15">
        <f>'EstExp 12-20'!I380</f>
        <v>0</v>
      </c>
      <c r="C7691" s="1578">
        <f t="shared" si="98"/>
        <v>7686</v>
      </c>
      <c r="D7691" s="5" t="s">
        <v>916</v>
      </c>
    </row>
    <row r="7692" spans="1:4" x14ac:dyDescent="0.2">
      <c r="A7692">
        <v>7687</v>
      </c>
      <c r="B7692" s="15">
        <f>'EstExp 12-20'!I381</f>
        <v>0</v>
      </c>
      <c r="C7692" s="1578">
        <f t="shared" si="98"/>
        <v>7687</v>
      </c>
      <c r="D7692" s="5" t="s">
        <v>916</v>
      </c>
    </row>
    <row r="7693" spans="1:4" x14ac:dyDescent="0.2">
      <c r="A7693">
        <v>7688</v>
      </c>
      <c r="B7693" s="15">
        <f>'EstExp 12-20'!I382</f>
        <v>0</v>
      </c>
      <c r="C7693" s="1578">
        <f t="shared" si="98"/>
        <v>7688</v>
      </c>
      <c r="D7693" s="5" t="s">
        <v>916</v>
      </c>
    </row>
    <row r="7694" spans="1:4" x14ac:dyDescent="0.2">
      <c r="A7694">
        <v>7689</v>
      </c>
      <c r="B7694" s="15">
        <f>'EstExp 12-20'!I383</f>
        <v>0</v>
      </c>
      <c r="C7694" s="1578">
        <f t="shared" si="98"/>
        <v>7689</v>
      </c>
      <c r="D7694" s="5" t="s">
        <v>916</v>
      </c>
    </row>
    <row r="7695" spans="1:4" x14ac:dyDescent="0.2">
      <c r="A7695">
        <v>7690</v>
      </c>
      <c r="B7695" s="15">
        <f>'EstExp 12-20'!I384</f>
        <v>0</v>
      </c>
      <c r="C7695" s="1578">
        <f t="shared" si="98"/>
        <v>7690</v>
      </c>
      <c r="D7695" s="5" t="s">
        <v>916</v>
      </c>
    </row>
    <row r="7696" spans="1:4" x14ac:dyDescent="0.2">
      <c r="A7696">
        <v>7691</v>
      </c>
      <c r="B7696" s="15">
        <f>'EstExp 12-20'!I386</f>
        <v>0</v>
      </c>
      <c r="C7696" s="1578">
        <f t="shared" si="98"/>
        <v>7691</v>
      </c>
      <c r="D7696" s="5" t="s">
        <v>916</v>
      </c>
    </row>
    <row r="7697" spans="1:4" x14ac:dyDescent="0.2">
      <c r="A7697">
        <v>7692</v>
      </c>
      <c r="B7697" s="15">
        <f>'EstExp 12-20'!I387</f>
        <v>0</v>
      </c>
      <c r="C7697" s="1578">
        <f t="shared" si="98"/>
        <v>7692</v>
      </c>
      <c r="D7697" s="5" t="s">
        <v>916</v>
      </c>
    </row>
    <row r="7698" spans="1:4" x14ac:dyDescent="0.2">
      <c r="A7698">
        <v>7693</v>
      </c>
      <c r="B7698" s="15">
        <f>'EstExp 12-20'!I388</f>
        <v>0</v>
      </c>
      <c r="C7698" s="1578">
        <f t="shared" si="98"/>
        <v>7693</v>
      </c>
      <c r="D7698" s="5" t="s">
        <v>916</v>
      </c>
    </row>
    <row r="7699" spans="1:4" x14ac:dyDescent="0.2">
      <c r="A7699">
        <v>7694</v>
      </c>
      <c r="B7699" s="15">
        <f>'EstExp 12-20'!I389</f>
        <v>0</v>
      </c>
      <c r="C7699" s="1578">
        <f t="shared" si="98"/>
        <v>7694</v>
      </c>
      <c r="D7699" s="5" t="s">
        <v>916</v>
      </c>
    </row>
    <row r="7700" spans="1:4" x14ac:dyDescent="0.2">
      <c r="A7700">
        <v>7695</v>
      </c>
      <c r="B7700" s="15">
        <f>'EstExp 12-20'!I390</f>
        <v>0</v>
      </c>
      <c r="C7700" s="1578">
        <f t="shared" si="98"/>
        <v>7695</v>
      </c>
      <c r="D7700" s="5" t="s">
        <v>916</v>
      </c>
    </row>
    <row r="7701" spans="1:4" x14ac:dyDescent="0.2">
      <c r="A7701">
        <v>7696</v>
      </c>
      <c r="B7701" s="15">
        <f>'EstExp 12-20'!I391</f>
        <v>0</v>
      </c>
      <c r="C7701" s="1578">
        <f t="shared" si="98"/>
        <v>7696</v>
      </c>
      <c r="D7701" s="5" t="s">
        <v>916</v>
      </c>
    </row>
    <row r="7702" spans="1:4" x14ac:dyDescent="0.2">
      <c r="A7702">
        <v>7697</v>
      </c>
      <c r="B7702" s="15">
        <f>'EstExp 12-20'!I392</f>
        <v>0</v>
      </c>
      <c r="C7702" s="1578">
        <f t="shared" si="98"/>
        <v>7697</v>
      </c>
      <c r="D7702" s="5" t="s">
        <v>916</v>
      </c>
    </row>
    <row r="7703" spans="1:4" x14ac:dyDescent="0.2">
      <c r="A7703">
        <v>7698</v>
      </c>
      <c r="B7703" s="15">
        <f>'EstExp 12-20'!I393</f>
        <v>0</v>
      </c>
      <c r="C7703" s="1578">
        <f t="shared" si="98"/>
        <v>7698</v>
      </c>
      <c r="D7703" s="5" t="s">
        <v>916</v>
      </c>
    </row>
    <row r="7704" spans="1:4" x14ac:dyDescent="0.2">
      <c r="A7704">
        <v>7699</v>
      </c>
      <c r="B7704" s="15">
        <f>'EstExp 12-20'!I394</f>
        <v>0</v>
      </c>
      <c r="C7704" s="1578">
        <f t="shared" si="98"/>
        <v>7699</v>
      </c>
      <c r="D7704" s="5" t="s">
        <v>916</v>
      </c>
    </row>
    <row r="7705" spans="1:4" x14ac:dyDescent="0.2">
      <c r="A7705">
        <v>7700</v>
      </c>
      <c r="B7705" s="15">
        <f>'EstExp 12-20'!J323</f>
        <v>0</v>
      </c>
      <c r="C7705" s="1578">
        <f t="shared" si="98"/>
        <v>7700</v>
      </c>
      <c r="D7705" s="5" t="s">
        <v>916</v>
      </c>
    </row>
    <row r="7706" spans="1:4" x14ac:dyDescent="0.2">
      <c r="A7706">
        <v>7701</v>
      </c>
      <c r="B7706" s="15">
        <f>'EstExp 12-20'!J325</f>
        <v>0</v>
      </c>
      <c r="C7706" s="1578">
        <f t="shared" si="98"/>
        <v>7701</v>
      </c>
      <c r="D7706" s="5" t="s">
        <v>916</v>
      </c>
    </row>
    <row r="7707" spans="1:4" x14ac:dyDescent="0.2">
      <c r="A7707">
        <v>7702</v>
      </c>
      <c r="B7707" s="15">
        <f>'EstExp 12-20'!J326</f>
        <v>0</v>
      </c>
      <c r="C7707" s="1578">
        <f t="shared" si="98"/>
        <v>7702</v>
      </c>
      <c r="D7707" s="5" t="s">
        <v>916</v>
      </c>
    </row>
    <row r="7708" spans="1:4" x14ac:dyDescent="0.2">
      <c r="A7708">
        <v>7703</v>
      </c>
      <c r="B7708" s="15">
        <f>'EstExp 12-20'!J327</f>
        <v>0</v>
      </c>
      <c r="C7708" s="1578">
        <f t="shared" si="98"/>
        <v>7703</v>
      </c>
      <c r="D7708" s="5" t="s">
        <v>916</v>
      </c>
    </row>
    <row r="7709" spans="1:4" x14ac:dyDescent="0.2">
      <c r="A7709">
        <v>7704</v>
      </c>
      <c r="B7709" s="15">
        <f>'EstExp 12-20'!J328</f>
        <v>0</v>
      </c>
      <c r="C7709" s="1578">
        <f t="shared" si="98"/>
        <v>7704</v>
      </c>
      <c r="D7709" s="5" t="s">
        <v>916</v>
      </c>
    </row>
    <row r="7710" spans="1:4" x14ac:dyDescent="0.2">
      <c r="A7710">
        <v>7705</v>
      </c>
      <c r="B7710" s="15">
        <f>'EstExp 12-20'!J329</f>
        <v>0</v>
      </c>
      <c r="C7710" s="1578">
        <f t="shared" si="98"/>
        <v>7705</v>
      </c>
      <c r="D7710" s="5" t="s">
        <v>916</v>
      </c>
    </row>
    <row r="7711" spans="1:4" x14ac:dyDescent="0.2">
      <c r="A7711">
        <v>7706</v>
      </c>
      <c r="B7711" s="15">
        <f>'EstExp 12-20'!J330</f>
        <v>0</v>
      </c>
      <c r="C7711" s="1578">
        <f t="shared" si="98"/>
        <v>7706</v>
      </c>
      <c r="D7711" s="5" t="s">
        <v>916</v>
      </c>
    </row>
    <row r="7712" spans="1:4" x14ac:dyDescent="0.2">
      <c r="A7712">
        <v>7707</v>
      </c>
      <c r="B7712" s="15">
        <f>'EstExp 12-20'!J331</f>
        <v>0</v>
      </c>
      <c r="C7712" s="1578">
        <f t="shared" si="98"/>
        <v>7707</v>
      </c>
      <c r="D7712" s="5" t="s">
        <v>916</v>
      </c>
    </row>
    <row r="7713" spans="1:4" x14ac:dyDescent="0.2">
      <c r="A7713">
        <v>7708</v>
      </c>
      <c r="B7713" s="15">
        <f>'EstExp 12-20'!J332</f>
        <v>0</v>
      </c>
      <c r="C7713" s="1578">
        <f t="shared" si="98"/>
        <v>7708</v>
      </c>
      <c r="D7713" s="5" t="s">
        <v>916</v>
      </c>
    </row>
    <row r="7714" spans="1:4" x14ac:dyDescent="0.2">
      <c r="A7714">
        <v>7709</v>
      </c>
      <c r="B7714" s="15">
        <f>'EstExp 12-20'!J333</f>
        <v>0</v>
      </c>
      <c r="C7714" s="1578">
        <f t="shared" si="98"/>
        <v>7709</v>
      </c>
      <c r="D7714" s="5" t="s">
        <v>916</v>
      </c>
    </row>
    <row r="7715" spans="1:4" x14ac:dyDescent="0.2">
      <c r="A7715">
        <v>7710</v>
      </c>
      <c r="B7715" s="15">
        <f>'EstExp 12-20'!J334</f>
        <v>0</v>
      </c>
      <c r="C7715" s="1578">
        <f t="shared" si="98"/>
        <v>7710</v>
      </c>
      <c r="D7715" s="5" t="s">
        <v>916</v>
      </c>
    </row>
    <row r="7716" spans="1:4" x14ac:dyDescent="0.2">
      <c r="A7716">
        <v>7711</v>
      </c>
      <c r="B7716" s="15">
        <f>'EstExp 12-20'!J335</f>
        <v>0</v>
      </c>
      <c r="C7716" s="1578">
        <f t="shared" si="98"/>
        <v>7711</v>
      </c>
      <c r="D7716" s="5" t="s">
        <v>916</v>
      </c>
    </row>
    <row r="7717" spans="1:4" x14ac:dyDescent="0.2">
      <c r="A7717">
        <v>7712</v>
      </c>
      <c r="B7717" s="15">
        <f>'EstExp 12-20'!J336</f>
        <v>0</v>
      </c>
      <c r="C7717" s="1578">
        <f t="shared" si="98"/>
        <v>7712</v>
      </c>
      <c r="D7717" s="5" t="s">
        <v>916</v>
      </c>
    </row>
    <row r="7718" spans="1:4" x14ac:dyDescent="0.2">
      <c r="A7718">
        <v>7713</v>
      </c>
      <c r="B7718" s="15">
        <f>'EstExp 12-20'!J337</f>
        <v>0</v>
      </c>
      <c r="C7718" s="1578">
        <f t="shared" si="98"/>
        <v>7713</v>
      </c>
      <c r="D7718" s="5" t="s">
        <v>916</v>
      </c>
    </row>
    <row r="7719" spans="1:4" x14ac:dyDescent="0.2">
      <c r="A7719">
        <v>7714</v>
      </c>
      <c r="B7719" s="15">
        <f>'EstExp 12-20'!J351</f>
        <v>0</v>
      </c>
      <c r="C7719" s="1578">
        <f t="shared" si="98"/>
        <v>7714</v>
      </c>
      <c r="D7719" s="5" t="s">
        <v>916</v>
      </c>
    </row>
    <row r="7720" spans="1:4" x14ac:dyDescent="0.2">
      <c r="A7720">
        <v>7715</v>
      </c>
      <c r="B7720" s="15">
        <f>'EstExp 12-20'!J354</f>
        <v>0</v>
      </c>
      <c r="C7720" s="1578">
        <f t="shared" si="98"/>
        <v>7715</v>
      </c>
      <c r="D7720" s="5" t="s">
        <v>916</v>
      </c>
    </row>
    <row r="7721" spans="1:4" x14ac:dyDescent="0.2">
      <c r="A7721">
        <v>7716</v>
      </c>
      <c r="B7721" s="15">
        <f>'EstExp 12-20'!J355</f>
        <v>0</v>
      </c>
      <c r="C7721" s="1578">
        <f t="shared" si="98"/>
        <v>7716</v>
      </c>
      <c r="D7721" s="5" t="s">
        <v>916</v>
      </c>
    </row>
    <row r="7722" spans="1:4" x14ac:dyDescent="0.2">
      <c r="A7722">
        <v>7717</v>
      </c>
      <c r="B7722" s="15">
        <f>'EstExp 12-20'!J356</f>
        <v>0</v>
      </c>
      <c r="C7722" s="1578">
        <f t="shared" si="98"/>
        <v>7717</v>
      </c>
      <c r="D7722" s="5" t="s">
        <v>916</v>
      </c>
    </row>
    <row r="7723" spans="1:4" x14ac:dyDescent="0.2">
      <c r="A7723">
        <v>7718</v>
      </c>
      <c r="B7723" s="15">
        <f>'EstExp 12-20'!J357</f>
        <v>0</v>
      </c>
      <c r="C7723" s="1578">
        <f t="shared" si="98"/>
        <v>7718</v>
      </c>
      <c r="D7723" s="5" t="s">
        <v>916</v>
      </c>
    </row>
    <row r="7724" spans="1:4" x14ac:dyDescent="0.2">
      <c r="A7724">
        <v>7719</v>
      </c>
      <c r="B7724" s="15">
        <f>'EstExp 12-20'!J358</f>
        <v>0</v>
      </c>
      <c r="C7724" s="1578">
        <f t="shared" si="98"/>
        <v>7719</v>
      </c>
      <c r="D7724" s="5" t="s">
        <v>916</v>
      </c>
    </row>
    <row r="7725" spans="1:4" x14ac:dyDescent="0.2">
      <c r="A7725">
        <v>7720</v>
      </c>
      <c r="B7725" s="15">
        <f>'EstExp 12-20'!J359</f>
        <v>0</v>
      </c>
      <c r="C7725" s="1578">
        <f t="shared" si="98"/>
        <v>7720</v>
      </c>
      <c r="D7725" s="5" t="s">
        <v>916</v>
      </c>
    </row>
    <row r="7726" spans="1:4" x14ac:dyDescent="0.2">
      <c r="A7726">
        <v>7721</v>
      </c>
      <c r="B7726" s="15">
        <f>'EstExp 12-20'!J360</f>
        <v>0</v>
      </c>
      <c r="C7726" s="1578">
        <f t="shared" si="98"/>
        <v>7721</v>
      </c>
      <c r="D7726" s="5" t="s">
        <v>916</v>
      </c>
    </row>
    <row r="7727" spans="1:4" x14ac:dyDescent="0.2">
      <c r="A7727">
        <v>7722</v>
      </c>
      <c r="B7727" s="15">
        <f>'EstExp 12-20'!J362</f>
        <v>0</v>
      </c>
      <c r="C7727" s="1578">
        <f t="shared" si="98"/>
        <v>7722</v>
      </c>
      <c r="D7727" s="5" t="s">
        <v>916</v>
      </c>
    </row>
    <row r="7728" spans="1:4" x14ac:dyDescent="0.2">
      <c r="A7728">
        <v>7723</v>
      </c>
      <c r="B7728" s="15">
        <f>'EstExp 12-20'!J363</f>
        <v>0</v>
      </c>
      <c r="C7728" s="1578">
        <f t="shared" si="98"/>
        <v>7723</v>
      </c>
      <c r="D7728" s="5" t="s">
        <v>916</v>
      </c>
    </row>
    <row r="7729" spans="1:4" x14ac:dyDescent="0.2">
      <c r="A7729">
        <v>7724</v>
      </c>
      <c r="B7729" s="15">
        <f>'EstExp 12-20'!J364</f>
        <v>0</v>
      </c>
      <c r="C7729" s="1578">
        <f t="shared" si="98"/>
        <v>7724</v>
      </c>
      <c r="D7729" s="5" t="s">
        <v>916</v>
      </c>
    </row>
    <row r="7730" spans="1:4" x14ac:dyDescent="0.2">
      <c r="A7730">
        <v>7725</v>
      </c>
      <c r="B7730" s="15">
        <f>'EstExp 12-20'!J365</f>
        <v>0</v>
      </c>
      <c r="C7730" s="1578">
        <f t="shared" si="98"/>
        <v>7725</v>
      </c>
      <c r="D7730" s="5" t="s">
        <v>916</v>
      </c>
    </row>
    <row r="7731" spans="1:4" x14ac:dyDescent="0.2">
      <c r="A7731">
        <v>7726</v>
      </c>
      <c r="B7731" s="15">
        <f>'EstExp 12-20'!J367</f>
        <v>0</v>
      </c>
      <c r="C7731" s="1578">
        <f t="shared" si="98"/>
        <v>7726</v>
      </c>
      <c r="D7731" s="5" t="s">
        <v>916</v>
      </c>
    </row>
    <row r="7732" spans="1:4" x14ac:dyDescent="0.2">
      <c r="A7732">
        <v>7727</v>
      </c>
      <c r="B7732" s="15">
        <f>'EstExp 12-20'!J368</f>
        <v>0</v>
      </c>
      <c r="C7732" s="1578">
        <f t="shared" si="98"/>
        <v>7727</v>
      </c>
      <c r="D7732" s="5" t="s">
        <v>916</v>
      </c>
    </row>
    <row r="7733" spans="1:4" x14ac:dyDescent="0.2">
      <c r="A7733">
        <v>7728</v>
      </c>
      <c r="B7733" s="15">
        <f>'EstExp 12-20'!J369</f>
        <v>0</v>
      </c>
      <c r="C7733" s="1578">
        <f t="shared" si="98"/>
        <v>7728</v>
      </c>
      <c r="D7733" s="5" t="s">
        <v>916</v>
      </c>
    </row>
    <row r="7734" spans="1:4" x14ac:dyDescent="0.2">
      <c r="A7734">
        <v>7729</v>
      </c>
      <c r="B7734" s="15">
        <f>'EstExp 12-20'!J374</f>
        <v>0</v>
      </c>
      <c r="C7734" s="1578">
        <f t="shared" si="98"/>
        <v>7729</v>
      </c>
      <c r="D7734" s="5" t="s">
        <v>916</v>
      </c>
    </row>
    <row r="7735" spans="1:4" x14ac:dyDescent="0.2">
      <c r="A7735">
        <v>7730</v>
      </c>
      <c r="B7735" s="15">
        <f>'EstExp 12-20'!J375</f>
        <v>0</v>
      </c>
      <c r="C7735" s="1578">
        <f t="shared" si="98"/>
        <v>7730</v>
      </c>
      <c r="D7735" s="5" t="s">
        <v>916</v>
      </c>
    </row>
    <row r="7736" spans="1:4" x14ac:dyDescent="0.2">
      <c r="A7736">
        <v>7731</v>
      </c>
      <c r="B7736" s="15">
        <f>'EstExp 12-20'!J376</f>
        <v>0</v>
      </c>
      <c r="C7736" s="1578">
        <f t="shared" si="98"/>
        <v>7731</v>
      </c>
      <c r="D7736" s="5" t="s">
        <v>916</v>
      </c>
    </row>
    <row r="7737" spans="1:4" x14ac:dyDescent="0.2">
      <c r="A7737">
        <v>7732</v>
      </c>
      <c r="B7737" s="15">
        <f>'EstExp 12-20'!J378</f>
        <v>0</v>
      </c>
      <c r="C7737" s="1578">
        <f t="shared" si="98"/>
        <v>7732</v>
      </c>
      <c r="D7737" s="5" t="s">
        <v>916</v>
      </c>
    </row>
    <row r="7738" spans="1:4" x14ac:dyDescent="0.2">
      <c r="A7738">
        <v>7733</v>
      </c>
      <c r="B7738" s="15">
        <f>'EstExp 12-20'!J379</f>
        <v>0</v>
      </c>
      <c r="C7738" s="1578">
        <f t="shared" si="98"/>
        <v>7733</v>
      </c>
      <c r="D7738" s="5" t="s">
        <v>916</v>
      </c>
    </row>
    <row r="7739" spans="1:4" x14ac:dyDescent="0.2">
      <c r="A7739">
        <v>7734</v>
      </c>
      <c r="B7739" s="15">
        <f>'EstExp 12-20'!J380</f>
        <v>0</v>
      </c>
      <c r="C7739" s="1578">
        <f t="shared" si="98"/>
        <v>7734</v>
      </c>
      <c r="D7739" s="5" t="s">
        <v>916</v>
      </c>
    </row>
    <row r="7740" spans="1:4" x14ac:dyDescent="0.2">
      <c r="A7740">
        <v>7735</v>
      </c>
      <c r="B7740" s="15">
        <f>'EstExp 12-20'!J381</f>
        <v>0</v>
      </c>
      <c r="C7740" s="1578">
        <f t="shared" si="98"/>
        <v>7735</v>
      </c>
      <c r="D7740" s="5" t="s">
        <v>916</v>
      </c>
    </row>
    <row r="7741" spans="1:4" x14ac:dyDescent="0.2">
      <c r="A7741">
        <v>7736</v>
      </c>
      <c r="B7741" s="15">
        <f>'EstExp 12-20'!J382</f>
        <v>0</v>
      </c>
      <c r="C7741" s="1578">
        <f t="shared" si="98"/>
        <v>7736</v>
      </c>
      <c r="D7741" s="5" t="s">
        <v>916</v>
      </c>
    </row>
    <row r="7742" spans="1:4" x14ac:dyDescent="0.2">
      <c r="A7742">
        <v>7737</v>
      </c>
      <c r="B7742" s="15">
        <f>'EstExp 12-20'!J383</f>
        <v>0</v>
      </c>
      <c r="C7742" s="1578">
        <f t="shared" si="98"/>
        <v>7737</v>
      </c>
      <c r="D7742" s="5" t="s">
        <v>916</v>
      </c>
    </row>
    <row r="7743" spans="1:4" x14ac:dyDescent="0.2">
      <c r="A7743">
        <v>7738</v>
      </c>
      <c r="B7743" s="15">
        <f>'EstExp 12-20'!J384</f>
        <v>0</v>
      </c>
      <c r="C7743" s="1578">
        <f t="shared" si="98"/>
        <v>7738</v>
      </c>
      <c r="D7743" s="5" t="s">
        <v>916</v>
      </c>
    </row>
    <row r="7744" spans="1:4" x14ac:dyDescent="0.2">
      <c r="A7744">
        <v>7739</v>
      </c>
      <c r="B7744" s="15">
        <f>'EstExp 12-20'!J386</f>
        <v>0</v>
      </c>
      <c r="C7744" s="1578">
        <f t="shared" si="98"/>
        <v>7739</v>
      </c>
      <c r="D7744" s="5" t="s">
        <v>916</v>
      </c>
    </row>
    <row r="7745" spans="1:4" x14ac:dyDescent="0.2">
      <c r="A7745">
        <v>7740</v>
      </c>
      <c r="B7745" s="15">
        <f>'EstExp 12-20'!J387</f>
        <v>0</v>
      </c>
      <c r="C7745" s="1578">
        <f t="shared" si="98"/>
        <v>7740</v>
      </c>
      <c r="D7745" s="5" t="s">
        <v>916</v>
      </c>
    </row>
    <row r="7746" spans="1:4" x14ac:dyDescent="0.2">
      <c r="A7746">
        <v>7741</v>
      </c>
      <c r="B7746" s="15">
        <f>'EstExp 12-20'!J388</f>
        <v>0</v>
      </c>
      <c r="C7746" s="1578">
        <f t="shared" si="98"/>
        <v>7741</v>
      </c>
      <c r="D7746" s="5" t="s">
        <v>916</v>
      </c>
    </row>
    <row r="7747" spans="1:4" x14ac:dyDescent="0.2">
      <c r="A7747">
        <v>7742</v>
      </c>
      <c r="B7747" s="15">
        <f>'EstExp 12-20'!J389</f>
        <v>0</v>
      </c>
      <c r="C7747" s="1578">
        <f t="shared" si="98"/>
        <v>7742</v>
      </c>
      <c r="D7747" s="5" t="s">
        <v>916</v>
      </c>
    </row>
    <row r="7748" spans="1:4" x14ac:dyDescent="0.2">
      <c r="A7748">
        <v>7743</v>
      </c>
      <c r="B7748" s="15">
        <f>'EstExp 12-20'!J390</f>
        <v>0</v>
      </c>
      <c r="C7748" s="1578">
        <f t="shared" ref="C7748:C7811" si="99">A7748-B7748</f>
        <v>7743</v>
      </c>
      <c r="D7748" s="5" t="s">
        <v>916</v>
      </c>
    </row>
    <row r="7749" spans="1:4" x14ac:dyDescent="0.2">
      <c r="A7749">
        <v>7744</v>
      </c>
      <c r="B7749" s="15">
        <f>'EstExp 12-20'!J391</f>
        <v>0</v>
      </c>
      <c r="C7749" s="1578">
        <f t="shared" si="99"/>
        <v>7744</v>
      </c>
      <c r="D7749" s="5" t="s">
        <v>916</v>
      </c>
    </row>
    <row r="7750" spans="1:4" x14ac:dyDescent="0.2">
      <c r="A7750">
        <v>7745</v>
      </c>
      <c r="B7750" s="15">
        <f>'EstExp 12-20'!J392</f>
        <v>0</v>
      </c>
      <c r="C7750" s="1578">
        <f t="shared" si="99"/>
        <v>7745</v>
      </c>
      <c r="D7750" s="5" t="s">
        <v>916</v>
      </c>
    </row>
    <row r="7751" spans="1:4" x14ac:dyDescent="0.2">
      <c r="A7751">
        <v>7746</v>
      </c>
      <c r="B7751" s="15">
        <f>'EstExp 12-20'!J393</f>
        <v>0</v>
      </c>
      <c r="C7751" s="1578">
        <f t="shared" si="99"/>
        <v>7746</v>
      </c>
      <c r="D7751" s="5" t="s">
        <v>916</v>
      </c>
    </row>
    <row r="7752" spans="1:4" x14ac:dyDescent="0.2">
      <c r="A7752">
        <v>7747</v>
      </c>
      <c r="B7752" s="15">
        <f>'EstExp 12-20'!J394</f>
        <v>0</v>
      </c>
      <c r="C7752" s="1578">
        <f t="shared" si="99"/>
        <v>7747</v>
      </c>
      <c r="D7752" s="5" t="s">
        <v>916</v>
      </c>
    </row>
    <row r="7753" spans="1:4" x14ac:dyDescent="0.2">
      <c r="A7753">
        <v>7748</v>
      </c>
      <c r="B7753" s="15">
        <f>'EstExp 12-20'!K323</f>
        <v>0</v>
      </c>
      <c r="C7753" s="1578">
        <f t="shared" si="99"/>
        <v>7748</v>
      </c>
      <c r="D7753" s="5" t="s">
        <v>916</v>
      </c>
    </row>
    <row r="7754" spans="1:4" x14ac:dyDescent="0.2">
      <c r="A7754">
        <v>7749</v>
      </c>
      <c r="B7754" s="15">
        <f>'EstExp 12-20'!K324</f>
        <v>0</v>
      </c>
      <c r="C7754" s="1578">
        <f t="shared" si="99"/>
        <v>7749</v>
      </c>
      <c r="D7754" s="5" t="s">
        <v>916</v>
      </c>
    </row>
    <row r="7755" spans="1:4" x14ac:dyDescent="0.2">
      <c r="A7755">
        <v>7750</v>
      </c>
      <c r="B7755" s="15">
        <f>'EstExp 12-20'!K325</f>
        <v>0</v>
      </c>
      <c r="C7755" s="1578">
        <f t="shared" si="99"/>
        <v>7750</v>
      </c>
      <c r="D7755" s="5" t="s">
        <v>916</v>
      </c>
    </row>
    <row r="7756" spans="1:4" x14ac:dyDescent="0.2">
      <c r="A7756">
        <v>7751</v>
      </c>
      <c r="B7756" s="15">
        <f>'EstExp 12-20'!K326</f>
        <v>0</v>
      </c>
      <c r="C7756" s="1578">
        <f t="shared" si="99"/>
        <v>7751</v>
      </c>
      <c r="D7756" s="5" t="s">
        <v>916</v>
      </c>
    </row>
    <row r="7757" spans="1:4" x14ac:dyDescent="0.2">
      <c r="A7757">
        <v>7752</v>
      </c>
      <c r="B7757" s="15">
        <f>'EstExp 12-20'!K327</f>
        <v>0</v>
      </c>
      <c r="C7757" s="1578">
        <f t="shared" si="99"/>
        <v>7752</v>
      </c>
      <c r="D7757" s="5" t="s">
        <v>916</v>
      </c>
    </row>
    <row r="7758" spans="1:4" x14ac:dyDescent="0.2">
      <c r="A7758">
        <v>7753</v>
      </c>
      <c r="B7758" s="15">
        <f>'EstExp 12-20'!K328</f>
        <v>0</v>
      </c>
      <c r="C7758" s="1578">
        <f t="shared" si="99"/>
        <v>7753</v>
      </c>
      <c r="D7758" s="5" t="s">
        <v>916</v>
      </c>
    </row>
    <row r="7759" spans="1:4" x14ac:dyDescent="0.2">
      <c r="A7759">
        <v>7754</v>
      </c>
      <c r="B7759" s="15">
        <f>'EstExp 12-20'!K329</f>
        <v>0</v>
      </c>
      <c r="C7759" s="1578">
        <f t="shared" si="99"/>
        <v>7754</v>
      </c>
      <c r="D7759" s="5" t="s">
        <v>916</v>
      </c>
    </row>
    <row r="7760" spans="1:4" x14ac:dyDescent="0.2">
      <c r="A7760">
        <v>7755</v>
      </c>
      <c r="B7760" s="15">
        <f>'EstExp 12-20'!K330</f>
        <v>0</v>
      </c>
      <c r="C7760" s="1578">
        <f t="shared" si="99"/>
        <v>7755</v>
      </c>
      <c r="D7760" s="5" t="s">
        <v>916</v>
      </c>
    </row>
    <row r="7761" spans="1:4" x14ac:dyDescent="0.2">
      <c r="A7761">
        <v>7756</v>
      </c>
      <c r="B7761" s="15">
        <f>'EstExp 12-20'!K331</f>
        <v>0</v>
      </c>
      <c r="C7761" s="1578">
        <f t="shared" si="99"/>
        <v>7756</v>
      </c>
      <c r="D7761" s="5" t="s">
        <v>916</v>
      </c>
    </row>
    <row r="7762" spans="1:4" x14ac:dyDescent="0.2">
      <c r="A7762">
        <v>7757</v>
      </c>
      <c r="B7762" s="15">
        <f>'EstExp 12-20'!K332</f>
        <v>674</v>
      </c>
      <c r="C7762" s="1578">
        <f t="shared" si="99"/>
        <v>7083</v>
      </c>
      <c r="D7762" s="5" t="s">
        <v>916</v>
      </c>
    </row>
    <row r="7763" spans="1:4" x14ac:dyDescent="0.2">
      <c r="A7763">
        <v>7758</v>
      </c>
      <c r="B7763" s="15">
        <f>'EstExp 12-20'!K333</f>
        <v>0</v>
      </c>
      <c r="C7763" s="1578">
        <f t="shared" si="99"/>
        <v>7758</v>
      </c>
      <c r="D7763" s="5" t="s">
        <v>916</v>
      </c>
    </row>
    <row r="7764" spans="1:4" x14ac:dyDescent="0.2">
      <c r="A7764">
        <v>7759</v>
      </c>
      <c r="B7764" s="15">
        <f>'EstExp 12-20'!K334</f>
        <v>0</v>
      </c>
      <c r="C7764" s="1578">
        <f t="shared" si="99"/>
        <v>7759</v>
      </c>
      <c r="D7764" s="5" t="s">
        <v>916</v>
      </c>
    </row>
    <row r="7765" spans="1:4" x14ac:dyDescent="0.2">
      <c r="A7765">
        <v>7760</v>
      </c>
      <c r="B7765" s="15">
        <f>'EstExp 12-20'!K335</f>
        <v>0</v>
      </c>
      <c r="C7765" s="1578">
        <f t="shared" si="99"/>
        <v>7760</v>
      </c>
      <c r="D7765" s="5" t="s">
        <v>916</v>
      </c>
    </row>
    <row r="7766" spans="1:4" x14ac:dyDescent="0.2">
      <c r="A7766">
        <v>7761</v>
      </c>
      <c r="B7766" s="15">
        <f>'EstExp 12-20'!K336</f>
        <v>0</v>
      </c>
      <c r="C7766" s="1578">
        <f t="shared" si="99"/>
        <v>7761</v>
      </c>
      <c r="D7766" s="5" t="s">
        <v>916</v>
      </c>
    </row>
    <row r="7767" spans="1:4" x14ac:dyDescent="0.2">
      <c r="A7767">
        <v>7762</v>
      </c>
      <c r="B7767" s="15">
        <f>'EstExp 12-20'!K337</f>
        <v>0</v>
      </c>
      <c r="C7767" s="1578">
        <f t="shared" si="99"/>
        <v>7762</v>
      </c>
      <c r="D7767" s="5" t="s">
        <v>916</v>
      </c>
    </row>
    <row r="7768" spans="1:4" x14ac:dyDescent="0.2">
      <c r="A7768">
        <v>7763</v>
      </c>
      <c r="B7768" s="15">
        <f>'EstExp 12-20'!K338</f>
        <v>0</v>
      </c>
      <c r="C7768" s="1578">
        <f t="shared" si="99"/>
        <v>7763</v>
      </c>
      <c r="D7768" s="5" t="s">
        <v>916</v>
      </c>
    </row>
    <row r="7769" spans="1:4" x14ac:dyDescent="0.2">
      <c r="A7769">
        <v>7764</v>
      </c>
      <c r="B7769" s="15">
        <f>'EstExp 12-20'!K339</f>
        <v>0</v>
      </c>
      <c r="C7769" s="1578">
        <f t="shared" si="99"/>
        <v>7764</v>
      </c>
      <c r="D7769" s="5" t="s">
        <v>916</v>
      </c>
    </row>
    <row r="7770" spans="1:4" x14ac:dyDescent="0.2">
      <c r="A7770">
        <v>7765</v>
      </c>
      <c r="B7770" s="15">
        <f>'EstExp 12-20'!K340</f>
        <v>0</v>
      </c>
      <c r="C7770" s="1578">
        <f t="shared" si="99"/>
        <v>7765</v>
      </c>
      <c r="D7770" s="5" t="s">
        <v>916</v>
      </c>
    </row>
    <row r="7771" spans="1:4" x14ac:dyDescent="0.2">
      <c r="A7771">
        <v>7766</v>
      </c>
      <c r="B7771" s="15">
        <f>'EstExp 12-20'!K341</f>
        <v>0</v>
      </c>
      <c r="C7771" s="1578">
        <f t="shared" si="99"/>
        <v>7766</v>
      </c>
      <c r="D7771" s="5" t="s">
        <v>916</v>
      </c>
    </row>
    <row r="7772" spans="1:4" x14ac:dyDescent="0.2">
      <c r="A7772">
        <v>7767</v>
      </c>
      <c r="B7772" s="15">
        <f>'EstExp 12-20'!K342</f>
        <v>0</v>
      </c>
      <c r="C7772" s="1578">
        <f t="shared" si="99"/>
        <v>7767</v>
      </c>
      <c r="D7772" s="5" t="s">
        <v>916</v>
      </c>
    </row>
    <row r="7773" spans="1:4" x14ac:dyDescent="0.2">
      <c r="A7773">
        <v>7768</v>
      </c>
      <c r="B7773" s="15">
        <f>'EstExp 12-20'!K343</f>
        <v>0</v>
      </c>
      <c r="C7773" s="1578">
        <f t="shared" si="99"/>
        <v>7768</v>
      </c>
      <c r="D7773" s="5" t="s">
        <v>916</v>
      </c>
    </row>
    <row r="7774" spans="1:4" x14ac:dyDescent="0.2">
      <c r="A7774">
        <v>7769</v>
      </c>
      <c r="B7774" s="15">
        <f>'EstExp 12-20'!K344</f>
        <v>0</v>
      </c>
      <c r="C7774" s="1578">
        <f t="shared" si="99"/>
        <v>7769</v>
      </c>
      <c r="D7774" s="5" t="s">
        <v>916</v>
      </c>
    </row>
    <row r="7775" spans="1:4" x14ac:dyDescent="0.2">
      <c r="A7775">
        <v>7770</v>
      </c>
      <c r="B7775" s="15">
        <f>'EstExp 12-20'!K345</f>
        <v>0</v>
      </c>
      <c r="C7775" s="1578">
        <f t="shared" si="99"/>
        <v>7770</v>
      </c>
      <c r="D7775" s="5" t="s">
        <v>916</v>
      </c>
    </row>
    <row r="7776" spans="1:4" x14ac:dyDescent="0.2">
      <c r="A7776">
        <v>7771</v>
      </c>
      <c r="B7776" s="15">
        <f>'EstExp 12-20'!K346</f>
        <v>0</v>
      </c>
      <c r="C7776" s="1578">
        <f t="shared" si="99"/>
        <v>7771</v>
      </c>
      <c r="D7776" s="5" t="s">
        <v>916</v>
      </c>
    </row>
    <row r="7777" spans="1:4" x14ac:dyDescent="0.2">
      <c r="A7777">
        <v>7772</v>
      </c>
      <c r="B7777" s="15">
        <f>'EstExp 12-20'!K347</f>
        <v>0</v>
      </c>
      <c r="C7777" s="1578">
        <f t="shared" si="99"/>
        <v>7772</v>
      </c>
      <c r="D7777" s="5" t="s">
        <v>916</v>
      </c>
    </row>
    <row r="7778" spans="1:4" x14ac:dyDescent="0.2">
      <c r="A7778">
        <v>7773</v>
      </c>
      <c r="B7778" s="15">
        <f>'EstExp 12-20'!K348</f>
        <v>0</v>
      </c>
      <c r="C7778" s="1578">
        <f t="shared" si="99"/>
        <v>7773</v>
      </c>
      <c r="D7778" s="5" t="s">
        <v>916</v>
      </c>
    </row>
    <row r="7779" spans="1:4" x14ac:dyDescent="0.2">
      <c r="A7779">
        <v>7774</v>
      </c>
      <c r="B7779" s="15">
        <f>'EstExp 12-20'!K349</f>
        <v>0</v>
      </c>
      <c r="C7779" s="1578">
        <f t="shared" si="99"/>
        <v>7774</v>
      </c>
      <c r="D7779" s="5" t="s">
        <v>916</v>
      </c>
    </row>
    <row r="7780" spans="1:4" x14ac:dyDescent="0.2">
      <c r="A7780">
        <v>7775</v>
      </c>
      <c r="B7780" s="15">
        <f>'EstExp 12-20'!K350</f>
        <v>0</v>
      </c>
      <c r="C7780" s="1578">
        <f t="shared" si="99"/>
        <v>7775</v>
      </c>
      <c r="D7780" s="5" t="s">
        <v>916</v>
      </c>
    </row>
    <row r="7781" spans="1:4" x14ac:dyDescent="0.2">
      <c r="A7781">
        <v>7776</v>
      </c>
      <c r="B7781" s="15">
        <f>'EstExp 12-20'!K351</f>
        <v>674</v>
      </c>
      <c r="C7781" s="1578">
        <f t="shared" si="99"/>
        <v>7102</v>
      </c>
      <c r="D7781" s="5" t="s">
        <v>916</v>
      </c>
    </row>
    <row r="7782" spans="1:4" x14ac:dyDescent="0.2">
      <c r="A7782">
        <v>7777</v>
      </c>
      <c r="B7782" s="15">
        <f>'EstExp 12-20'!K354</f>
        <v>32489</v>
      </c>
      <c r="C7782" s="1578">
        <f t="shared" si="99"/>
        <v>-24712</v>
      </c>
      <c r="D7782" s="5" t="s">
        <v>916</v>
      </c>
    </row>
    <row r="7783" spans="1:4" x14ac:dyDescent="0.2">
      <c r="A7783">
        <v>7778</v>
      </c>
      <c r="B7783" s="15">
        <f>'EstExp 12-20'!K355</f>
        <v>0</v>
      </c>
      <c r="C7783" s="1578">
        <f t="shared" si="99"/>
        <v>7778</v>
      </c>
      <c r="D7783" s="5" t="s">
        <v>916</v>
      </c>
    </row>
    <row r="7784" spans="1:4" x14ac:dyDescent="0.2">
      <c r="A7784">
        <v>7779</v>
      </c>
      <c r="B7784" s="15">
        <f>'EstExp 12-20'!K356</f>
        <v>0</v>
      </c>
      <c r="C7784" s="1578">
        <f t="shared" si="99"/>
        <v>7779</v>
      </c>
      <c r="D7784" s="5" t="s">
        <v>916</v>
      </c>
    </row>
    <row r="7785" spans="1:4" x14ac:dyDescent="0.2">
      <c r="A7785">
        <v>7780</v>
      </c>
      <c r="B7785" s="15">
        <f>'EstExp 12-20'!K357</f>
        <v>0</v>
      </c>
      <c r="C7785" s="1578">
        <f t="shared" si="99"/>
        <v>7780</v>
      </c>
      <c r="D7785" s="5" t="s">
        <v>916</v>
      </c>
    </row>
    <row r="7786" spans="1:4" x14ac:dyDescent="0.2">
      <c r="A7786">
        <v>7781</v>
      </c>
      <c r="B7786" s="15">
        <f>'EstExp 12-20'!K358</f>
        <v>0</v>
      </c>
      <c r="C7786" s="1578">
        <f t="shared" si="99"/>
        <v>7781</v>
      </c>
      <c r="D7786" s="5" t="s">
        <v>916</v>
      </c>
    </row>
    <row r="7787" spans="1:4" x14ac:dyDescent="0.2">
      <c r="A7787">
        <v>7782</v>
      </c>
      <c r="B7787" s="15">
        <f>'EstExp 12-20'!K359</f>
        <v>0</v>
      </c>
      <c r="C7787" s="1578">
        <f t="shared" si="99"/>
        <v>7782</v>
      </c>
      <c r="D7787" s="5" t="s">
        <v>916</v>
      </c>
    </row>
    <row r="7788" spans="1:4" x14ac:dyDescent="0.2">
      <c r="A7788">
        <v>7783</v>
      </c>
      <c r="B7788" s="15">
        <f>'EstExp 12-20'!K360</f>
        <v>32489</v>
      </c>
      <c r="C7788" s="1578">
        <f t="shared" si="99"/>
        <v>-24706</v>
      </c>
      <c r="D7788" s="5" t="s">
        <v>916</v>
      </c>
    </row>
    <row r="7789" spans="1:4" x14ac:dyDescent="0.2">
      <c r="A7789">
        <v>7784</v>
      </c>
      <c r="B7789" s="15">
        <f>'EstExp 12-20'!K362</f>
        <v>0</v>
      </c>
      <c r="C7789" s="1578">
        <f t="shared" si="99"/>
        <v>7784</v>
      </c>
      <c r="D7789" s="5" t="s">
        <v>916</v>
      </c>
    </row>
    <row r="7790" spans="1:4" x14ac:dyDescent="0.2">
      <c r="A7790">
        <v>7785</v>
      </c>
      <c r="B7790" s="15">
        <f>'EstExp 12-20'!K363</f>
        <v>0</v>
      </c>
      <c r="C7790" s="1578">
        <f t="shared" si="99"/>
        <v>7785</v>
      </c>
      <c r="D7790" s="5" t="s">
        <v>916</v>
      </c>
    </row>
    <row r="7791" spans="1:4" x14ac:dyDescent="0.2">
      <c r="A7791">
        <v>7786</v>
      </c>
      <c r="B7791" s="15">
        <f>'EstExp 12-20'!K364</f>
        <v>0</v>
      </c>
      <c r="C7791" s="1578">
        <f t="shared" si="99"/>
        <v>7786</v>
      </c>
      <c r="D7791" s="5" t="s">
        <v>916</v>
      </c>
    </row>
    <row r="7792" spans="1:4" x14ac:dyDescent="0.2">
      <c r="A7792">
        <v>7787</v>
      </c>
      <c r="B7792" s="15">
        <f>'EstExp 12-20'!K365</f>
        <v>0</v>
      </c>
      <c r="C7792" s="1578">
        <f t="shared" si="99"/>
        <v>7787</v>
      </c>
      <c r="D7792" s="5" t="s">
        <v>916</v>
      </c>
    </row>
    <row r="7793" spans="1:4" x14ac:dyDescent="0.2">
      <c r="A7793">
        <v>7788</v>
      </c>
      <c r="B7793" s="15">
        <f>'EstExp 12-20'!K367</f>
        <v>3678</v>
      </c>
      <c r="C7793" s="1578">
        <f t="shared" si="99"/>
        <v>4110</v>
      </c>
      <c r="D7793" s="5" t="s">
        <v>916</v>
      </c>
    </row>
    <row r="7794" spans="1:4" x14ac:dyDescent="0.2">
      <c r="A7794">
        <v>7789</v>
      </c>
      <c r="B7794" s="15">
        <f>'EstExp 12-20'!K368</f>
        <v>22834</v>
      </c>
      <c r="C7794" s="1578">
        <f t="shared" si="99"/>
        <v>-15045</v>
      </c>
      <c r="D7794" s="5" t="s">
        <v>916</v>
      </c>
    </row>
    <row r="7795" spans="1:4" x14ac:dyDescent="0.2">
      <c r="A7795">
        <v>7790</v>
      </c>
      <c r="B7795" s="15">
        <f>'EstExp 12-20'!K369</f>
        <v>0</v>
      </c>
      <c r="C7795" s="1578">
        <f t="shared" si="99"/>
        <v>7790</v>
      </c>
      <c r="D7795" s="5" t="s">
        <v>916</v>
      </c>
    </row>
    <row r="7796" spans="1:4" x14ac:dyDescent="0.2">
      <c r="A7796">
        <v>7791</v>
      </c>
      <c r="B7796" s="15">
        <f>'EstExp 12-20'!K374</f>
        <v>0</v>
      </c>
      <c r="C7796" s="1578">
        <f t="shared" si="99"/>
        <v>7791</v>
      </c>
      <c r="D7796" s="5" t="s">
        <v>916</v>
      </c>
    </row>
    <row r="7797" spans="1:4" x14ac:dyDescent="0.2">
      <c r="A7797">
        <v>7792</v>
      </c>
      <c r="B7797" s="15">
        <f>'EstExp 12-20'!K375</f>
        <v>0</v>
      </c>
      <c r="C7797" s="1578">
        <f t="shared" si="99"/>
        <v>7792</v>
      </c>
      <c r="D7797" s="5" t="s">
        <v>916</v>
      </c>
    </row>
    <row r="7798" spans="1:4" x14ac:dyDescent="0.2">
      <c r="A7798">
        <v>7793</v>
      </c>
      <c r="B7798" s="15">
        <f>'EstExp 12-20'!K376</f>
        <v>0</v>
      </c>
      <c r="C7798" s="1578">
        <f t="shared" si="99"/>
        <v>7793</v>
      </c>
      <c r="D7798" s="5" t="s">
        <v>916</v>
      </c>
    </row>
    <row r="7799" spans="1:4" x14ac:dyDescent="0.2">
      <c r="A7799">
        <v>7794</v>
      </c>
      <c r="B7799" s="15">
        <f>'EstExp 12-20'!K378</f>
        <v>0</v>
      </c>
      <c r="C7799" s="1578">
        <f t="shared" si="99"/>
        <v>7794</v>
      </c>
      <c r="D7799" s="5" t="s">
        <v>916</v>
      </c>
    </row>
    <row r="7800" spans="1:4" x14ac:dyDescent="0.2">
      <c r="A7800">
        <v>7795</v>
      </c>
      <c r="B7800" s="15">
        <f>'EstExp 12-20'!K379</f>
        <v>0</v>
      </c>
      <c r="C7800" s="1578">
        <f t="shared" si="99"/>
        <v>7795</v>
      </c>
      <c r="D7800" s="5" t="s">
        <v>916</v>
      </c>
    </row>
    <row r="7801" spans="1:4" x14ac:dyDescent="0.2">
      <c r="A7801">
        <v>7796</v>
      </c>
      <c r="B7801" s="15">
        <f>'EstExp 12-20'!K380</f>
        <v>9355</v>
      </c>
      <c r="C7801" s="1578">
        <f t="shared" si="99"/>
        <v>-1559</v>
      </c>
      <c r="D7801" s="5" t="s">
        <v>916</v>
      </c>
    </row>
    <row r="7802" spans="1:4" x14ac:dyDescent="0.2">
      <c r="A7802">
        <v>7797</v>
      </c>
      <c r="B7802" s="15">
        <f>'EstExp 12-20'!K381</f>
        <v>0</v>
      </c>
      <c r="C7802" s="1578">
        <f t="shared" si="99"/>
        <v>7797</v>
      </c>
      <c r="D7802" s="5" t="s">
        <v>916</v>
      </c>
    </row>
    <row r="7803" spans="1:4" x14ac:dyDescent="0.2">
      <c r="A7803">
        <v>7798</v>
      </c>
      <c r="B7803" s="15">
        <f>'EstExp 12-20'!K382</f>
        <v>0</v>
      </c>
      <c r="C7803" s="1578">
        <f t="shared" si="99"/>
        <v>7798</v>
      </c>
      <c r="D7803" s="5" t="s">
        <v>916</v>
      </c>
    </row>
    <row r="7804" spans="1:4" x14ac:dyDescent="0.2">
      <c r="A7804">
        <v>7799</v>
      </c>
      <c r="B7804" s="15">
        <f>'EstExp 12-20'!K383</f>
        <v>0</v>
      </c>
      <c r="C7804" s="1578">
        <f t="shared" si="99"/>
        <v>7799</v>
      </c>
      <c r="D7804" s="5" t="s">
        <v>916</v>
      </c>
    </row>
    <row r="7805" spans="1:4" x14ac:dyDescent="0.2">
      <c r="A7805">
        <v>7800</v>
      </c>
      <c r="B7805" s="15">
        <f>'EstExp 12-20'!K384</f>
        <v>9355</v>
      </c>
      <c r="C7805" s="1578">
        <f t="shared" si="99"/>
        <v>-1555</v>
      </c>
      <c r="D7805" s="5" t="s">
        <v>916</v>
      </c>
    </row>
    <row r="7806" spans="1:4" x14ac:dyDescent="0.2">
      <c r="A7806">
        <v>7801</v>
      </c>
      <c r="B7806" s="15">
        <f>'EstExp 12-20'!K386</f>
        <v>0</v>
      </c>
      <c r="C7806" s="1578">
        <f t="shared" si="99"/>
        <v>7801</v>
      </c>
      <c r="D7806" s="5" t="s">
        <v>916</v>
      </c>
    </row>
    <row r="7807" spans="1:4" x14ac:dyDescent="0.2">
      <c r="A7807">
        <v>7802</v>
      </c>
      <c r="B7807" s="15">
        <f>'EstExp 12-20'!K387</f>
        <v>0</v>
      </c>
      <c r="C7807" s="1578">
        <f t="shared" si="99"/>
        <v>7802</v>
      </c>
      <c r="D7807" s="5" t="s">
        <v>916</v>
      </c>
    </row>
    <row r="7808" spans="1:4" x14ac:dyDescent="0.2">
      <c r="A7808">
        <v>7803</v>
      </c>
      <c r="B7808" s="15">
        <f>'EstExp 12-20'!K388</f>
        <v>0</v>
      </c>
      <c r="C7808" s="1578">
        <f t="shared" si="99"/>
        <v>7803</v>
      </c>
      <c r="D7808" s="5" t="s">
        <v>916</v>
      </c>
    </row>
    <row r="7809" spans="1:4" x14ac:dyDescent="0.2">
      <c r="A7809">
        <v>7804</v>
      </c>
      <c r="B7809" s="15">
        <f>'EstExp 12-20'!K389</f>
        <v>0</v>
      </c>
      <c r="C7809" s="1578">
        <f t="shared" si="99"/>
        <v>7804</v>
      </c>
      <c r="D7809" s="5" t="s">
        <v>916</v>
      </c>
    </row>
    <row r="7810" spans="1:4" x14ac:dyDescent="0.2">
      <c r="A7810">
        <v>7805</v>
      </c>
      <c r="B7810" s="15">
        <f>'EstExp 12-20'!K390</f>
        <v>0</v>
      </c>
      <c r="C7810" s="1578">
        <f t="shared" si="99"/>
        <v>7805</v>
      </c>
      <c r="D7810" s="5" t="s">
        <v>916</v>
      </c>
    </row>
    <row r="7811" spans="1:4" x14ac:dyDescent="0.2">
      <c r="A7811">
        <v>7806</v>
      </c>
      <c r="B7811" s="15">
        <f>'EstExp 12-20'!K391</f>
        <v>0</v>
      </c>
      <c r="C7811" s="1578">
        <f t="shared" si="99"/>
        <v>7806</v>
      </c>
      <c r="D7811" s="5" t="s">
        <v>916</v>
      </c>
    </row>
    <row r="7812" spans="1:4" x14ac:dyDescent="0.2">
      <c r="A7812">
        <v>7807</v>
      </c>
      <c r="B7812" s="15">
        <f>'EstExp 12-20'!K392</f>
        <v>0</v>
      </c>
      <c r="C7812" s="1578">
        <f t="shared" ref="C7812:C7845" si="100">A7812-B7812</f>
        <v>7807</v>
      </c>
      <c r="D7812" s="5" t="s">
        <v>916</v>
      </c>
    </row>
    <row r="7813" spans="1:4" x14ac:dyDescent="0.2">
      <c r="A7813">
        <v>7808</v>
      </c>
      <c r="B7813" s="15">
        <f>'EstExp 12-20'!K393</f>
        <v>100103</v>
      </c>
      <c r="C7813" s="1578">
        <f t="shared" si="100"/>
        <v>-92295</v>
      </c>
      <c r="D7813" s="5" t="s">
        <v>916</v>
      </c>
    </row>
    <row r="7814" spans="1:4" x14ac:dyDescent="0.2">
      <c r="A7814">
        <v>7809</v>
      </c>
      <c r="B7814" s="15">
        <f>'EstExp 12-20'!K394</f>
        <v>0</v>
      </c>
      <c r="C7814" s="1578">
        <f t="shared" si="100"/>
        <v>7809</v>
      </c>
      <c r="D7814" s="5" t="s">
        <v>916</v>
      </c>
    </row>
    <row r="7815" spans="1:4" x14ac:dyDescent="0.2">
      <c r="A7815">
        <v>7810</v>
      </c>
      <c r="B7815" s="15">
        <f>'EstExp 12-20'!K399</f>
        <v>0</v>
      </c>
      <c r="C7815" s="1578">
        <f t="shared" si="100"/>
        <v>7810</v>
      </c>
      <c r="D7815" s="5" t="s">
        <v>916</v>
      </c>
    </row>
    <row r="7816" spans="1:4" x14ac:dyDescent="0.2">
      <c r="A7816">
        <v>7811</v>
      </c>
      <c r="B7816" s="15">
        <f>'EstExp 12-20'!K400</f>
        <v>0</v>
      </c>
      <c r="C7816" s="1578">
        <f t="shared" si="100"/>
        <v>7811</v>
      </c>
      <c r="D7816" s="5" t="s">
        <v>916</v>
      </c>
    </row>
    <row r="7817" spans="1:4" x14ac:dyDescent="0.2">
      <c r="A7817">
        <v>7812</v>
      </c>
      <c r="B7817" s="15">
        <f>'EstExp 12-20'!K401</f>
        <v>0</v>
      </c>
      <c r="C7817" s="1578">
        <f t="shared" si="100"/>
        <v>7812</v>
      </c>
      <c r="D7817" s="5" t="s">
        <v>916</v>
      </c>
    </row>
    <row r="7818" spans="1:4" x14ac:dyDescent="0.2">
      <c r="A7818">
        <v>7813</v>
      </c>
      <c r="B7818" s="15">
        <f>'EstExp 12-20'!K402</f>
        <v>0</v>
      </c>
      <c r="C7818" s="1578">
        <f t="shared" si="100"/>
        <v>7813</v>
      </c>
      <c r="D7818" s="5" t="s">
        <v>916</v>
      </c>
    </row>
    <row r="7819" spans="1:4" x14ac:dyDescent="0.2">
      <c r="A7819" s="3">
        <v>7814</v>
      </c>
      <c r="B7819" s="15"/>
      <c r="C7819" s="1578"/>
      <c r="D7819" s="5" t="s">
        <v>929</v>
      </c>
    </row>
    <row r="7820" spans="1:4" x14ac:dyDescent="0.2">
      <c r="A7820">
        <v>7815</v>
      </c>
      <c r="B7820" s="15">
        <f>'EstExp 12-20'!K404</f>
        <v>0</v>
      </c>
      <c r="C7820" s="1578">
        <f t="shared" si="100"/>
        <v>7815</v>
      </c>
      <c r="D7820" s="5" t="s">
        <v>916</v>
      </c>
    </row>
    <row r="7821" spans="1:4" x14ac:dyDescent="0.2">
      <c r="A7821">
        <v>7816</v>
      </c>
      <c r="B7821" s="15">
        <f>'EstExp 12-20'!K405</f>
        <v>0</v>
      </c>
      <c r="C7821" s="1578">
        <f t="shared" si="100"/>
        <v>7816</v>
      </c>
      <c r="D7821" s="5" t="s">
        <v>916</v>
      </c>
    </row>
    <row r="7822" spans="1:4" x14ac:dyDescent="0.2">
      <c r="A7822">
        <v>7817</v>
      </c>
      <c r="B7822" s="15">
        <f>'EstExp 12-20'!K406</f>
        <v>0</v>
      </c>
      <c r="C7822" s="1578">
        <f t="shared" si="100"/>
        <v>7817</v>
      </c>
      <c r="D7822" s="5" t="s">
        <v>916</v>
      </c>
    </row>
    <row r="7823" spans="1:4" x14ac:dyDescent="0.2">
      <c r="A7823">
        <v>7818</v>
      </c>
      <c r="B7823" s="15">
        <f>'EstExp 12-20'!K407</f>
        <v>0</v>
      </c>
      <c r="C7823" s="1578">
        <f t="shared" si="100"/>
        <v>7818</v>
      </c>
      <c r="D7823" s="5" t="s">
        <v>916</v>
      </c>
    </row>
    <row r="7824" spans="1:4" x14ac:dyDescent="0.2">
      <c r="A7824">
        <v>7819</v>
      </c>
      <c r="B7824" s="15">
        <f>'EstExp 12-20'!K408</f>
        <v>0</v>
      </c>
      <c r="C7824" s="1578">
        <f t="shared" si="100"/>
        <v>7819</v>
      </c>
      <c r="D7824" s="5" t="s">
        <v>916</v>
      </c>
    </row>
    <row r="7825" spans="1:4" x14ac:dyDescent="0.2">
      <c r="A7825">
        <v>7820</v>
      </c>
      <c r="B7825" s="15">
        <f>'EstExp 12-20'!K409</f>
        <v>0</v>
      </c>
      <c r="C7825" s="1578">
        <f t="shared" si="100"/>
        <v>7820</v>
      </c>
      <c r="D7825" s="5" t="s">
        <v>916</v>
      </c>
    </row>
    <row r="7826" spans="1:4" x14ac:dyDescent="0.2">
      <c r="A7826">
        <v>7821</v>
      </c>
      <c r="B7826" s="15">
        <f>'EstExp 12-20'!K410</f>
        <v>0</v>
      </c>
      <c r="C7826" s="1578">
        <f t="shared" si="100"/>
        <v>7821</v>
      </c>
      <c r="D7826" s="5" t="s">
        <v>916</v>
      </c>
    </row>
    <row r="7827" spans="1:4" x14ac:dyDescent="0.2">
      <c r="A7827">
        <v>7822</v>
      </c>
      <c r="B7827" s="15">
        <f>'EstExp 12-20'!K411</f>
        <v>0</v>
      </c>
      <c r="C7827" s="1578">
        <f t="shared" si="100"/>
        <v>7822</v>
      </c>
      <c r="D7827" s="5" t="s">
        <v>916</v>
      </c>
    </row>
    <row r="7828" spans="1:4" x14ac:dyDescent="0.2">
      <c r="A7828">
        <v>7823</v>
      </c>
      <c r="B7828" s="15">
        <f>'EstExp 12-20'!K412</f>
        <v>0</v>
      </c>
      <c r="C7828" s="1578">
        <f t="shared" si="100"/>
        <v>7823</v>
      </c>
      <c r="D7828" s="5" t="s">
        <v>916</v>
      </c>
    </row>
    <row r="7829" spans="1:4" x14ac:dyDescent="0.2">
      <c r="A7829">
        <v>7824</v>
      </c>
      <c r="B7829" s="15">
        <f>'EstExp 12-20'!K413</f>
        <v>0</v>
      </c>
      <c r="C7829" s="1578">
        <f t="shared" si="100"/>
        <v>7824</v>
      </c>
      <c r="D7829" s="5" t="s">
        <v>916</v>
      </c>
    </row>
    <row r="7830" spans="1:4" x14ac:dyDescent="0.2">
      <c r="A7830">
        <v>7825</v>
      </c>
      <c r="B7830" s="15">
        <f>'EstExp 12-20'!K414</f>
        <v>0</v>
      </c>
      <c r="C7830" s="1578">
        <f t="shared" si="100"/>
        <v>7825</v>
      </c>
      <c r="D7830" s="5" t="s">
        <v>916</v>
      </c>
    </row>
    <row r="7831" spans="1:4" x14ac:dyDescent="0.2">
      <c r="A7831">
        <v>7826</v>
      </c>
      <c r="B7831" s="15">
        <f>'EstExp 12-20'!K415</f>
        <v>0</v>
      </c>
      <c r="C7831" s="1578">
        <f t="shared" si="100"/>
        <v>7826</v>
      </c>
      <c r="D7831" s="5" t="s">
        <v>916</v>
      </c>
    </row>
    <row r="7832" spans="1:4" x14ac:dyDescent="0.2">
      <c r="A7832">
        <v>7827</v>
      </c>
      <c r="B7832" s="15">
        <f>'EstExp 12-20'!K416</f>
        <v>0</v>
      </c>
      <c r="C7832" s="1578">
        <f t="shared" si="100"/>
        <v>7827</v>
      </c>
      <c r="D7832" s="5" t="s">
        <v>916</v>
      </c>
    </row>
    <row r="7833" spans="1:4" x14ac:dyDescent="0.2">
      <c r="A7833">
        <v>7828</v>
      </c>
      <c r="B7833" s="15">
        <f>'EstExp 12-20'!K417</f>
        <v>0</v>
      </c>
      <c r="C7833" s="1578">
        <f t="shared" si="100"/>
        <v>7828</v>
      </c>
      <c r="D7833" s="5" t="s">
        <v>916</v>
      </c>
    </row>
    <row r="7834" spans="1:4" x14ac:dyDescent="0.2">
      <c r="A7834">
        <v>7829</v>
      </c>
      <c r="B7834" s="15">
        <f>'EstExp 12-20'!K418</f>
        <v>0</v>
      </c>
      <c r="C7834" s="1578">
        <f t="shared" si="100"/>
        <v>7829</v>
      </c>
      <c r="D7834" s="5" t="s">
        <v>916</v>
      </c>
    </row>
    <row r="7835" spans="1:4" x14ac:dyDescent="0.2">
      <c r="A7835">
        <v>7830</v>
      </c>
      <c r="B7835" s="15">
        <f>'EstExp 12-20'!K419</f>
        <v>0</v>
      </c>
      <c r="C7835" s="1578">
        <f t="shared" si="100"/>
        <v>7830</v>
      </c>
      <c r="D7835" s="5" t="s">
        <v>916</v>
      </c>
    </row>
    <row r="7836" spans="1:4" x14ac:dyDescent="0.2">
      <c r="A7836">
        <v>7831</v>
      </c>
      <c r="B7836" s="15">
        <f>'EstExp 12-20'!K420</f>
        <v>0</v>
      </c>
      <c r="C7836" s="1578">
        <f t="shared" si="100"/>
        <v>7831</v>
      </c>
      <c r="D7836" s="5" t="s">
        <v>916</v>
      </c>
    </row>
    <row r="7837" spans="1:4" x14ac:dyDescent="0.2">
      <c r="A7837">
        <v>7832</v>
      </c>
      <c r="B7837" s="15">
        <f>'EstExp 12-20'!G362</f>
        <v>0</v>
      </c>
      <c r="C7837" s="1578">
        <f t="shared" si="100"/>
        <v>7832</v>
      </c>
      <c r="D7837" s="5" t="s">
        <v>916</v>
      </c>
    </row>
    <row r="7838" spans="1:4" x14ac:dyDescent="0.2">
      <c r="A7838">
        <v>7833</v>
      </c>
      <c r="B7838" s="15">
        <f>'EstExp 12-20'!E397</f>
        <v>0</v>
      </c>
      <c r="C7838" s="1578">
        <f t="shared" si="100"/>
        <v>7833</v>
      </c>
      <c r="D7838" s="5" t="s">
        <v>917</v>
      </c>
    </row>
    <row r="7839" spans="1:4" x14ac:dyDescent="0.2">
      <c r="A7839">
        <v>7834</v>
      </c>
      <c r="B7839" s="15">
        <f>'EstExp 12-20'!E398</f>
        <v>0</v>
      </c>
      <c r="C7839" s="1578">
        <f t="shared" si="100"/>
        <v>7834</v>
      </c>
      <c r="D7839" s="5" t="s">
        <v>917</v>
      </c>
    </row>
    <row r="7840" spans="1:4" x14ac:dyDescent="0.2">
      <c r="A7840">
        <v>7835</v>
      </c>
      <c r="B7840" s="15">
        <f>'EstExp 12-20'!J372</f>
        <v>0</v>
      </c>
      <c r="C7840" s="1578">
        <f t="shared" si="100"/>
        <v>7835</v>
      </c>
      <c r="D7840" s="5" t="s">
        <v>917</v>
      </c>
    </row>
    <row r="7841" spans="1:4" x14ac:dyDescent="0.2">
      <c r="A7841">
        <v>7836</v>
      </c>
      <c r="B7841" s="15">
        <f>'EstExp 12-20'!J429</f>
        <v>0</v>
      </c>
      <c r="C7841" s="1578">
        <f t="shared" si="100"/>
        <v>7836</v>
      </c>
      <c r="D7841" s="5" t="s">
        <v>917</v>
      </c>
    </row>
    <row r="7842" spans="1:4" x14ac:dyDescent="0.2">
      <c r="A7842">
        <v>7837</v>
      </c>
      <c r="B7842" s="15">
        <f>'EstExp 12-20'!J35</f>
        <v>0</v>
      </c>
      <c r="C7842" s="1578">
        <f t="shared" si="100"/>
        <v>7837</v>
      </c>
      <c r="D7842" s="5" t="s">
        <v>916</v>
      </c>
    </row>
    <row r="7843" spans="1:4" x14ac:dyDescent="0.2">
      <c r="A7843">
        <v>7838</v>
      </c>
      <c r="B7843" s="15">
        <f>'EstRev 6-11'!C271</f>
        <v>1707164</v>
      </c>
      <c r="C7843" s="1578">
        <f t="shared" si="100"/>
        <v>-1699326</v>
      </c>
      <c r="D7843" s="5" t="s">
        <v>933</v>
      </c>
    </row>
    <row r="7844" spans="1:4" x14ac:dyDescent="0.2">
      <c r="A7844">
        <v>7839</v>
      </c>
      <c r="B7844" s="15">
        <f>'BudgetSum 2-4'!J105</f>
        <v>0</v>
      </c>
      <c r="C7844" s="1578">
        <f t="shared" si="100"/>
        <v>7839</v>
      </c>
      <c r="D7844" s="5" t="s">
        <v>934</v>
      </c>
    </row>
    <row r="7845" spans="1:4" x14ac:dyDescent="0.2">
      <c r="A7845">
        <v>7840</v>
      </c>
      <c r="B7845" s="15">
        <f>'BudgetSum 2-4'!J106</f>
        <v>0</v>
      </c>
      <c r="C7845" s="1578">
        <f t="shared" si="100"/>
        <v>7840</v>
      </c>
      <c r="D7845" s="5" t="s">
        <v>934</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sheet="1" objects="1" scenarios="1" formatCells="0" formatColumns="0" formatRows="0" insertColumns="0" insertRows="0" insertHyperlinks="0" deleteColumns="0" deleteRows="0" sort="0" autoFilter="0" pivotTables="0"/>
  <autoFilter ref="A1:E8000"/>
  <phoneticPr fontId="5" type="noConversion"/>
  <pageMargins left="0.75" right="0.75" top="1" bottom="1"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3"/>
  <sheetViews>
    <sheetView showGridLines="0" topLeftCell="A55" zoomScaleNormal="100" workbookViewId="0">
      <selection activeCell="C85" sqref="C85"/>
    </sheetView>
  </sheetViews>
  <sheetFormatPr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250</v>
      </c>
      <c r="D1" s="434" t="s">
        <v>251</v>
      </c>
      <c r="E1" s="434" t="s">
        <v>479</v>
      </c>
      <c r="F1" s="434" t="s">
        <v>480</v>
      </c>
      <c r="G1" s="434" t="s">
        <v>481</v>
      </c>
      <c r="H1" s="434" t="s">
        <v>482</v>
      </c>
      <c r="I1" s="434" t="s">
        <v>483</v>
      </c>
      <c r="J1" s="434" t="s">
        <v>484</v>
      </c>
      <c r="K1" s="434" t="s">
        <v>485</v>
      </c>
    </row>
    <row r="2" spans="1:11" ht="36" customHeight="1" x14ac:dyDescent="0.15">
      <c r="A2" s="416" t="s">
        <v>839</v>
      </c>
      <c r="B2" s="436" t="s">
        <v>498</v>
      </c>
      <c r="C2" s="437" t="s">
        <v>285</v>
      </c>
      <c r="D2" s="438" t="s">
        <v>252</v>
      </c>
      <c r="E2" s="438" t="s">
        <v>406</v>
      </c>
      <c r="F2" s="438" t="s">
        <v>486</v>
      </c>
      <c r="G2" s="439" t="s">
        <v>385</v>
      </c>
      <c r="H2" s="439" t="s">
        <v>407</v>
      </c>
      <c r="I2" s="439" t="s">
        <v>488</v>
      </c>
      <c r="J2" s="439" t="s">
        <v>408</v>
      </c>
      <c r="K2" s="439" t="s">
        <v>489</v>
      </c>
    </row>
    <row r="3" spans="1:11" s="442" customFormat="1" ht="26.25" x14ac:dyDescent="0.2">
      <c r="A3" s="1487" t="s">
        <v>849</v>
      </c>
      <c r="B3" s="440"/>
      <c r="C3" s="441">
        <v>833191</v>
      </c>
      <c r="D3" s="441">
        <v>2050684</v>
      </c>
      <c r="E3" s="441">
        <v>12107</v>
      </c>
      <c r="F3" s="441">
        <v>7893</v>
      </c>
      <c r="G3" s="441">
        <v>101518</v>
      </c>
      <c r="H3" s="441">
        <v>44914</v>
      </c>
      <c r="I3" s="441">
        <v>126401</v>
      </c>
      <c r="J3" s="441">
        <v>128411</v>
      </c>
      <c r="K3" s="441">
        <v>54256</v>
      </c>
    </row>
    <row r="4" spans="1:11" s="446" customFormat="1" ht="18" customHeight="1" x14ac:dyDescent="0.2">
      <c r="A4" s="568" t="s">
        <v>871</v>
      </c>
      <c r="B4" s="569"/>
      <c r="C4" s="443"/>
      <c r="D4" s="443"/>
      <c r="E4" s="443"/>
      <c r="F4" s="443"/>
      <c r="G4" s="443"/>
      <c r="H4" s="443"/>
      <c r="I4" s="444"/>
      <c r="J4" s="444"/>
      <c r="K4" s="445"/>
    </row>
    <row r="5" spans="1:11" s="442" customFormat="1" ht="12.75" customHeight="1" x14ac:dyDescent="0.2">
      <c r="A5" s="570" t="s">
        <v>331</v>
      </c>
      <c r="B5" s="571">
        <v>1000</v>
      </c>
      <c r="C5" s="447">
        <f>'EstRev 6-11'!C111</f>
        <v>534892</v>
      </c>
      <c r="D5" s="447">
        <f>'EstRev 6-11'!D111</f>
        <v>530904</v>
      </c>
      <c r="E5" s="447">
        <f>'EstRev 6-11'!E111</f>
        <v>56200</v>
      </c>
      <c r="F5" s="447">
        <f>'EstRev 6-11'!F111</f>
        <v>40760</v>
      </c>
      <c r="G5" s="447">
        <f>'EstRev 6-11'!G111</f>
        <v>52001</v>
      </c>
      <c r="H5" s="447">
        <f>'EstRev 6-11'!H111</f>
        <v>0</v>
      </c>
      <c r="I5" s="447">
        <f>'EstRev 6-11'!I111</f>
        <v>11617</v>
      </c>
      <c r="J5" s="447">
        <f>'EstRev 6-11'!J111</f>
        <v>103827</v>
      </c>
      <c r="K5" s="447">
        <f>'EstRev 6-11'!K111</f>
        <v>11567</v>
      </c>
    </row>
    <row r="6" spans="1:11" s="442" customFormat="1" ht="24" x14ac:dyDescent="0.2">
      <c r="A6" s="572" t="s">
        <v>362</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500</v>
      </c>
      <c r="B7" s="573">
        <v>3000</v>
      </c>
      <c r="C7" s="447">
        <f>'EstRev 6-11'!C172</f>
        <v>1025914</v>
      </c>
      <c r="D7" s="447">
        <f>'EstRev 6-11'!D172</f>
        <v>500</v>
      </c>
      <c r="E7" s="447">
        <f>'EstRev 6-11'!E172</f>
        <v>0</v>
      </c>
      <c r="F7" s="447">
        <f>'EstRev 6-11'!F172</f>
        <v>97150</v>
      </c>
      <c r="G7" s="447">
        <f>'EstRev 6-11'!G172</f>
        <v>0</v>
      </c>
      <c r="H7" s="447">
        <f>'EstRev 6-11'!H172</f>
        <v>0</v>
      </c>
      <c r="I7" s="447">
        <f>'EstRev 6-11'!I172</f>
        <v>0</v>
      </c>
      <c r="J7" s="447">
        <f>'EstRev 6-11'!J172</f>
        <v>0</v>
      </c>
      <c r="K7" s="447">
        <f>'EstRev 6-11'!K172</f>
        <v>0</v>
      </c>
    </row>
    <row r="8" spans="1:11" s="450" customFormat="1" ht="12.75" customHeight="1" x14ac:dyDescent="0.2">
      <c r="A8" s="574" t="s">
        <v>501</v>
      </c>
      <c r="B8" s="575">
        <v>4000</v>
      </c>
      <c r="C8" s="449">
        <f>'EstRev 6-11'!C269</f>
        <v>140358</v>
      </c>
      <c r="D8" s="449">
        <f>'EstRev 6-11'!D269</f>
        <v>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742</v>
      </c>
      <c r="B9" s="452"/>
      <c r="C9" s="453">
        <f>SUM(C5:C8)</f>
        <v>1701164</v>
      </c>
      <c r="D9" s="453">
        <f t="shared" ref="D9:K9" si="0">SUM(D5:D8)</f>
        <v>531404</v>
      </c>
      <c r="E9" s="453">
        <f t="shared" si="0"/>
        <v>56200</v>
      </c>
      <c r="F9" s="453">
        <f t="shared" si="0"/>
        <v>137910</v>
      </c>
      <c r="G9" s="453">
        <f t="shared" si="0"/>
        <v>52001</v>
      </c>
      <c r="H9" s="453">
        <f t="shared" si="0"/>
        <v>0</v>
      </c>
      <c r="I9" s="453">
        <f t="shared" si="0"/>
        <v>11617</v>
      </c>
      <c r="J9" s="453">
        <f t="shared" si="0"/>
        <v>103827</v>
      </c>
      <c r="K9" s="453">
        <f t="shared" si="0"/>
        <v>11567</v>
      </c>
    </row>
    <row r="10" spans="1:11" s="450" customFormat="1" ht="16.5" thickTop="1" thickBot="1" x14ac:dyDescent="0.25">
      <c r="A10" s="454" t="s">
        <v>743</v>
      </c>
      <c r="B10" s="455">
        <v>3998</v>
      </c>
      <c r="C10" s="456"/>
      <c r="D10" s="456"/>
      <c r="E10" s="456"/>
      <c r="F10" s="456"/>
      <c r="G10" s="456"/>
      <c r="H10" s="456"/>
      <c r="I10" s="457"/>
      <c r="J10" s="456"/>
      <c r="K10" s="456"/>
    </row>
    <row r="11" spans="1:11" s="450" customFormat="1" ht="12.75" customHeight="1" thickTop="1" thickBot="1" x14ac:dyDescent="0.25">
      <c r="A11" s="451" t="s">
        <v>499</v>
      </c>
      <c r="B11" s="458"/>
      <c r="C11" s="459">
        <f>SUM(C9:C10)</f>
        <v>1701164</v>
      </c>
      <c r="D11" s="459">
        <f t="shared" ref="D11:K11" si="1">SUM(D9:D10)</f>
        <v>531404</v>
      </c>
      <c r="E11" s="459">
        <f t="shared" si="1"/>
        <v>56200</v>
      </c>
      <c r="F11" s="459">
        <f t="shared" si="1"/>
        <v>137910</v>
      </c>
      <c r="G11" s="459">
        <f t="shared" si="1"/>
        <v>52001</v>
      </c>
      <c r="H11" s="459">
        <f t="shared" si="1"/>
        <v>0</v>
      </c>
      <c r="I11" s="459">
        <f t="shared" si="1"/>
        <v>11617</v>
      </c>
      <c r="J11" s="459">
        <f t="shared" si="1"/>
        <v>103827</v>
      </c>
      <c r="K11" s="459">
        <f t="shared" si="1"/>
        <v>11567</v>
      </c>
    </row>
    <row r="12" spans="1:11" ht="18" customHeight="1" thickTop="1" x14ac:dyDescent="0.2">
      <c r="A12" s="576" t="s">
        <v>872</v>
      </c>
      <c r="B12" s="577"/>
      <c r="C12" s="460"/>
      <c r="D12" s="460"/>
      <c r="E12" s="460"/>
      <c r="F12" s="460"/>
      <c r="G12" s="460"/>
      <c r="H12" s="460"/>
      <c r="I12" s="461"/>
      <c r="J12" s="461"/>
      <c r="K12" s="462"/>
    </row>
    <row r="13" spans="1:11" ht="12.75" customHeight="1" x14ac:dyDescent="0.2">
      <c r="A13" s="578" t="s">
        <v>267</v>
      </c>
      <c r="B13" s="579" t="s">
        <v>258</v>
      </c>
      <c r="C13" s="463">
        <f>'EstExp 12-20'!K34</f>
        <v>1289404</v>
      </c>
      <c r="D13" s="464"/>
      <c r="E13" s="464"/>
      <c r="F13" s="464"/>
      <c r="G13" s="465">
        <f>'EstExp 12-20'!K233</f>
        <v>24630</v>
      </c>
      <c r="H13" s="466"/>
      <c r="I13" s="464"/>
      <c r="J13" s="449">
        <f>'EstExp 12-20'!K351</f>
        <v>674</v>
      </c>
      <c r="K13" s="464"/>
    </row>
    <row r="14" spans="1:11" ht="12.75" customHeight="1" x14ac:dyDescent="0.2">
      <c r="A14" s="574" t="s">
        <v>142</v>
      </c>
      <c r="B14" s="580">
        <v>2000</v>
      </c>
      <c r="C14" s="467">
        <f>'EstExp 12-20'!K76</f>
        <v>328096</v>
      </c>
      <c r="D14" s="449">
        <f>'EstExp 12-20'!K133</f>
        <v>635200</v>
      </c>
      <c r="E14" s="468"/>
      <c r="F14" s="449">
        <f>'EstExp 12-20'!K188</f>
        <v>169515</v>
      </c>
      <c r="G14" s="449">
        <f>'EstExp 12-20'!K283</f>
        <v>34140</v>
      </c>
      <c r="H14" s="449">
        <f>'EstExp 12-20'!K307</f>
        <v>40000</v>
      </c>
      <c r="I14" s="468"/>
      <c r="J14" s="449">
        <f>'EstExp 12-20'!K393</f>
        <v>100103</v>
      </c>
      <c r="K14" s="449">
        <f>'EstExp 12-20'!K439</f>
        <v>25000</v>
      </c>
    </row>
    <row r="15" spans="1:11" ht="12.75" customHeight="1" x14ac:dyDescent="0.2">
      <c r="A15" s="574" t="s">
        <v>570</v>
      </c>
      <c r="B15" s="580">
        <v>3000</v>
      </c>
      <c r="C15" s="467">
        <f>'EstExp 12-20'!K77</f>
        <v>1200</v>
      </c>
      <c r="D15" s="449">
        <f>'EstExp 12-20'!K134</f>
        <v>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337325</v>
      </c>
      <c r="D16" s="449">
        <f>'EstExp 12-20'!K143</f>
        <v>0</v>
      </c>
      <c r="E16" s="467">
        <f>'EstExp 12-20'!K164</f>
        <v>0</v>
      </c>
      <c r="F16" s="449">
        <f>'EstExp 12-20'!K200</f>
        <v>0</v>
      </c>
      <c r="G16" s="449">
        <f>'EstExp 12-20'!K289</f>
        <v>50</v>
      </c>
      <c r="H16" s="449">
        <f>'EstExp 12-20'!K314</f>
        <v>0</v>
      </c>
      <c r="I16" s="468"/>
      <c r="J16" s="470">
        <f>'EstExp 12-20'!K421</f>
        <v>1051</v>
      </c>
      <c r="K16" s="449">
        <f>'EstExp 12-20'!K444</f>
        <v>0</v>
      </c>
    </row>
    <row r="17" spans="1:11" ht="12.75" customHeight="1" x14ac:dyDescent="0.2">
      <c r="A17" s="574" t="s">
        <v>154</v>
      </c>
      <c r="B17" s="580">
        <v>5000</v>
      </c>
      <c r="C17" s="467">
        <f>'EstExp 12-20'!K114</f>
        <v>0</v>
      </c>
      <c r="D17" s="449">
        <f>'EstExp 12-20'!K153</f>
        <v>0</v>
      </c>
      <c r="E17" s="467">
        <f>'EstExp 12-20'!K176</f>
        <v>57088</v>
      </c>
      <c r="F17" s="449">
        <f>'EstExp 12-20'!K212</f>
        <v>0</v>
      </c>
      <c r="G17" s="449">
        <f>'EstExp 12-20'!K297</f>
        <v>0</v>
      </c>
      <c r="H17" s="469"/>
      <c r="I17" s="468"/>
      <c r="J17" s="470">
        <f>'EstExp 12-20'!K427</f>
        <v>0</v>
      </c>
      <c r="K17" s="449">
        <f>'EstExp 12-20'!K452</f>
        <v>0</v>
      </c>
    </row>
    <row r="18" spans="1:11" ht="12.75" customHeight="1" x14ac:dyDescent="0.2">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744</v>
      </c>
      <c r="B19" s="471"/>
      <c r="C19" s="472">
        <f t="shared" ref="C19:F19" si="2">SUM(C13:C18)</f>
        <v>1956025</v>
      </c>
      <c r="D19" s="472">
        <f t="shared" si="2"/>
        <v>635200</v>
      </c>
      <c r="E19" s="472">
        <f t="shared" si="2"/>
        <v>57088</v>
      </c>
      <c r="F19" s="472">
        <f t="shared" si="2"/>
        <v>169515</v>
      </c>
      <c r="G19" s="472">
        <f>SUM(G13:G18)</f>
        <v>58820</v>
      </c>
      <c r="H19" s="472">
        <f>SUM(H13:H18)</f>
        <v>40000</v>
      </c>
      <c r="I19" s="468"/>
      <c r="J19" s="453">
        <f>SUM(J13:J18)</f>
        <v>101828</v>
      </c>
      <c r="K19" s="472">
        <f>SUM(K13:K18)</f>
        <v>25000</v>
      </c>
    </row>
    <row r="20" spans="1:11" ht="16.5" thickTop="1" thickBot="1" x14ac:dyDescent="0.25">
      <c r="A20" s="473" t="s">
        <v>745</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391</v>
      </c>
      <c r="B21" s="476"/>
      <c r="C21" s="475">
        <f t="shared" ref="C21:H21" si="4">SUM(C19:C20)</f>
        <v>1956025</v>
      </c>
      <c r="D21" s="475">
        <f t="shared" si="4"/>
        <v>635200</v>
      </c>
      <c r="E21" s="475">
        <f t="shared" si="4"/>
        <v>57088</v>
      </c>
      <c r="F21" s="475">
        <f t="shared" si="4"/>
        <v>169515</v>
      </c>
      <c r="G21" s="475">
        <f t="shared" si="4"/>
        <v>58820</v>
      </c>
      <c r="H21" s="475">
        <f t="shared" si="4"/>
        <v>40000</v>
      </c>
      <c r="I21" s="468"/>
      <c r="J21" s="475">
        <f>SUM(J19:J20)</f>
        <v>101828</v>
      </c>
      <c r="K21" s="475">
        <f>SUM(K19:K20)</f>
        <v>25000</v>
      </c>
    </row>
    <row r="22" spans="1:11" ht="21.75" customHeight="1" thickTop="1" x14ac:dyDescent="0.2">
      <c r="A22" s="477" t="s">
        <v>502</v>
      </c>
      <c r="B22" s="478"/>
      <c r="C22" s="479">
        <f>C9-C19</f>
        <v>-254861</v>
      </c>
      <c r="D22" s="479">
        <f t="shared" ref="D22:K22" si="5">D9-D19</f>
        <v>-103796</v>
      </c>
      <c r="E22" s="479">
        <f t="shared" si="5"/>
        <v>-888</v>
      </c>
      <c r="F22" s="479">
        <f t="shared" si="5"/>
        <v>-31605</v>
      </c>
      <c r="G22" s="479">
        <f t="shared" si="5"/>
        <v>-6819</v>
      </c>
      <c r="H22" s="479">
        <f t="shared" si="5"/>
        <v>-40000</v>
      </c>
      <c r="I22" s="479">
        <f t="shared" si="5"/>
        <v>11617</v>
      </c>
      <c r="J22" s="479">
        <f t="shared" si="5"/>
        <v>1999</v>
      </c>
      <c r="K22" s="479">
        <f t="shared" si="5"/>
        <v>-13433</v>
      </c>
    </row>
    <row r="23" spans="1:11" s="483" customFormat="1" ht="18" customHeight="1" x14ac:dyDescent="0.2">
      <c r="A23" s="582" t="s">
        <v>363</v>
      </c>
      <c r="B23" s="480"/>
      <c r="C23" s="481"/>
      <c r="D23" s="481"/>
      <c r="E23" s="481"/>
      <c r="F23" s="481"/>
      <c r="G23" s="481"/>
      <c r="H23" s="481"/>
      <c r="I23" s="481"/>
      <c r="J23" s="481"/>
      <c r="K23" s="482"/>
    </row>
    <row r="24" spans="1:11" ht="12.75" customHeight="1" x14ac:dyDescent="0.2">
      <c r="A24" s="583" t="s">
        <v>364</v>
      </c>
      <c r="B24" s="484"/>
      <c r="C24" s="485"/>
      <c r="D24" s="485"/>
      <c r="E24" s="485"/>
      <c r="F24" s="485"/>
      <c r="G24" s="485"/>
      <c r="H24" s="485"/>
      <c r="I24" s="485"/>
      <c r="J24" s="485"/>
      <c r="K24" s="485"/>
    </row>
    <row r="25" spans="1:11" ht="12.75" customHeight="1" x14ac:dyDescent="0.2">
      <c r="A25" s="584" t="s">
        <v>346</v>
      </c>
      <c r="B25" s="486"/>
      <c r="C25" s="485"/>
      <c r="D25" s="485"/>
      <c r="E25" s="485"/>
      <c r="F25" s="485"/>
      <c r="G25" s="485"/>
      <c r="H25" s="485"/>
      <c r="I25" s="485"/>
      <c r="J25" s="485"/>
      <c r="K25" s="485"/>
    </row>
    <row r="26" spans="1:11" ht="15" x14ac:dyDescent="0.2">
      <c r="A26" s="487" t="s">
        <v>746</v>
      </c>
      <c r="B26" s="488">
        <v>7110</v>
      </c>
      <c r="C26" s="489"/>
      <c r="D26" s="490"/>
      <c r="E26" s="490"/>
      <c r="F26" s="490"/>
      <c r="G26" s="490"/>
      <c r="H26" s="490"/>
      <c r="I26" s="490"/>
      <c r="J26" s="490"/>
      <c r="K26" s="490"/>
    </row>
    <row r="27" spans="1:11" ht="15" x14ac:dyDescent="0.2">
      <c r="A27" s="487" t="s">
        <v>747</v>
      </c>
      <c r="B27" s="488" t="s">
        <v>640</v>
      </c>
      <c r="C27" s="489"/>
      <c r="D27" s="489">
        <v>68000</v>
      </c>
      <c r="E27" s="489"/>
      <c r="F27" s="489">
        <v>25000</v>
      </c>
      <c r="G27" s="489"/>
      <c r="H27" s="489"/>
      <c r="I27" s="490"/>
      <c r="J27" s="489"/>
      <c r="K27" s="489"/>
    </row>
    <row r="28" spans="1:11" ht="12" x14ac:dyDescent="0.2">
      <c r="A28" s="487" t="s">
        <v>345</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348</v>
      </c>
      <c r="B30" s="492">
        <v>7140</v>
      </c>
      <c r="C30" s="489">
        <v>35000</v>
      </c>
      <c r="D30" s="489"/>
      <c r="E30" s="493"/>
      <c r="F30" s="493"/>
      <c r="G30" s="493"/>
      <c r="H30" s="493"/>
      <c r="I30" s="493"/>
      <c r="J30" s="493"/>
      <c r="K30" s="493"/>
    </row>
    <row r="31" spans="1:11" ht="12" x14ac:dyDescent="0.2">
      <c r="A31" s="487" t="s">
        <v>350</v>
      </c>
      <c r="B31" s="488">
        <v>7150</v>
      </c>
      <c r="C31" s="485"/>
      <c r="D31" s="495">
        <f>H54</f>
        <v>0</v>
      </c>
      <c r="E31" s="496"/>
      <c r="F31" s="497"/>
      <c r="G31" s="485"/>
      <c r="H31" s="485"/>
      <c r="I31" s="485"/>
      <c r="J31" s="485"/>
      <c r="K31" s="485"/>
    </row>
    <row r="32" spans="1:11" ht="26.25" x14ac:dyDescent="0.2">
      <c r="A32" s="498" t="s">
        <v>820</v>
      </c>
      <c r="B32" s="189">
        <v>7160</v>
      </c>
      <c r="C32" s="485"/>
      <c r="D32" s="499">
        <f>K55</f>
        <v>0</v>
      </c>
      <c r="E32" s="500"/>
      <c r="F32" s="485"/>
      <c r="G32" s="485"/>
      <c r="H32" s="485"/>
      <c r="I32" s="485"/>
      <c r="J32" s="485"/>
      <c r="K32" s="485"/>
    </row>
    <row r="33" spans="1:11" ht="26.25" x14ac:dyDescent="0.2">
      <c r="A33" s="501" t="s">
        <v>748</v>
      </c>
      <c r="B33" s="189">
        <v>7170</v>
      </c>
      <c r="C33" s="485"/>
      <c r="D33" s="496"/>
      <c r="E33" s="499">
        <f>K56</f>
        <v>0</v>
      </c>
      <c r="F33" s="485"/>
      <c r="G33" s="485"/>
      <c r="H33" s="485"/>
      <c r="I33" s="485"/>
      <c r="J33" s="485"/>
      <c r="K33" s="485"/>
    </row>
    <row r="34" spans="1:11" ht="12.75" customHeight="1" x14ac:dyDescent="0.2">
      <c r="A34" s="502" t="s">
        <v>259</v>
      </c>
      <c r="B34" s="503"/>
      <c r="C34" s="490"/>
      <c r="D34" s="504"/>
      <c r="E34" s="505"/>
      <c r="F34" s="490"/>
      <c r="G34" s="490"/>
      <c r="H34" s="490"/>
      <c r="I34" s="490"/>
      <c r="J34" s="490"/>
      <c r="K34" s="490"/>
    </row>
    <row r="35" spans="1:11" ht="15" x14ac:dyDescent="0.2">
      <c r="A35" s="506" t="s">
        <v>749</v>
      </c>
      <c r="B35" s="507">
        <v>7210</v>
      </c>
      <c r="C35" s="489"/>
      <c r="D35" s="489"/>
      <c r="E35" s="489"/>
      <c r="F35" s="489"/>
      <c r="G35" s="490"/>
      <c r="H35" s="491"/>
      <c r="I35" s="491"/>
      <c r="J35" s="491"/>
      <c r="K35" s="491"/>
    </row>
    <row r="36" spans="1:11" ht="12" customHeight="1" x14ac:dyDescent="0.2">
      <c r="A36" s="506" t="s">
        <v>459</v>
      </c>
      <c r="B36" s="507">
        <v>7220</v>
      </c>
      <c r="C36" s="489"/>
      <c r="D36" s="489"/>
      <c r="E36" s="489"/>
      <c r="F36" s="489"/>
      <c r="G36" s="490"/>
      <c r="H36" s="491"/>
      <c r="I36" s="491"/>
      <c r="J36" s="491"/>
      <c r="K36" s="491"/>
    </row>
    <row r="37" spans="1:11" ht="12" customHeight="1" x14ac:dyDescent="0.2">
      <c r="A37" s="506" t="s">
        <v>454</v>
      </c>
      <c r="B37" s="507">
        <v>7230</v>
      </c>
      <c r="C37" s="489"/>
      <c r="D37" s="489"/>
      <c r="E37" s="489"/>
      <c r="F37" s="489"/>
      <c r="G37" s="490"/>
      <c r="H37" s="491"/>
      <c r="I37" s="491"/>
      <c r="J37" s="491"/>
      <c r="K37" s="491"/>
    </row>
    <row r="38" spans="1:11" ht="15" x14ac:dyDescent="0.2">
      <c r="A38" s="506" t="s">
        <v>750</v>
      </c>
      <c r="B38" s="509">
        <v>7300</v>
      </c>
      <c r="C38" s="489"/>
      <c r="D38" s="489"/>
      <c r="E38" s="489"/>
      <c r="F38" s="489"/>
      <c r="G38" s="491"/>
      <c r="H38" s="491"/>
      <c r="I38" s="490"/>
      <c r="J38" s="491"/>
      <c r="K38" s="491"/>
    </row>
    <row r="39" spans="1:11" ht="12" customHeight="1" x14ac:dyDescent="0.2">
      <c r="A39" s="506" t="s">
        <v>381</v>
      </c>
      <c r="B39" s="509">
        <v>7400</v>
      </c>
      <c r="C39" s="510"/>
      <c r="D39" s="510"/>
      <c r="E39" s="511">
        <f>SUM(C57:H60)</f>
        <v>0</v>
      </c>
      <c r="F39" s="512"/>
      <c r="G39" s="512"/>
      <c r="H39" s="512"/>
      <c r="I39" s="513"/>
      <c r="J39" s="490"/>
      <c r="K39" s="490"/>
    </row>
    <row r="40" spans="1:11" ht="12" customHeight="1" x14ac:dyDescent="0.2">
      <c r="A40" s="506" t="s">
        <v>456</v>
      </c>
      <c r="B40" s="514">
        <v>7500</v>
      </c>
      <c r="C40" s="515"/>
      <c r="D40" s="515"/>
      <c r="E40" s="511">
        <f>SUM(C61:H64)</f>
        <v>0</v>
      </c>
      <c r="F40" s="490"/>
      <c r="G40" s="490"/>
      <c r="H40" s="490"/>
      <c r="I40" s="490"/>
      <c r="J40" s="490"/>
      <c r="K40" s="490"/>
    </row>
    <row r="41" spans="1:11" ht="12" customHeight="1" x14ac:dyDescent="0.2">
      <c r="A41" s="506" t="s">
        <v>229</v>
      </c>
      <c r="B41" s="514">
        <v>7600</v>
      </c>
      <c r="C41" s="490"/>
      <c r="D41" s="490"/>
      <c r="E41" s="511">
        <f>SUM(C65:D68)</f>
        <v>0</v>
      </c>
      <c r="F41" s="490"/>
      <c r="G41" s="490"/>
      <c r="H41" s="490"/>
      <c r="I41" s="490"/>
      <c r="J41" s="490"/>
      <c r="K41" s="490"/>
    </row>
    <row r="42" spans="1:11" ht="12" customHeight="1" x14ac:dyDescent="0.2">
      <c r="A42" s="506" t="s">
        <v>457</v>
      </c>
      <c r="B42" s="514">
        <v>7700</v>
      </c>
      <c r="C42" s="490"/>
      <c r="D42" s="490"/>
      <c r="E42" s="511">
        <f>SUM(C69:D72)</f>
        <v>0</v>
      </c>
      <c r="F42" s="490"/>
      <c r="G42" s="490"/>
      <c r="H42" s="490"/>
      <c r="I42" s="490"/>
      <c r="J42" s="490"/>
      <c r="K42" s="490"/>
    </row>
    <row r="43" spans="1:11" ht="12" customHeight="1" x14ac:dyDescent="0.2">
      <c r="A43" s="506" t="s">
        <v>349</v>
      </c>
      <c r="B43" s="514">
        <v>7800</v>
      </c>
      <c r="C43" s="490"/>
      <c r="D43" s="490"/>
      <c r="E43" s="490"/>
      <c r="F43" s="490"/>
      <c r="G43" s="490"/>
      <c r="H43" s="511">
        <f>SUM(C73:D76)</f>
        <v>0</v>
      </c>
      <c r="I43" s="490"/>
      <c r="J43" s="490"/>
      <c r="K43" s="490"/>
    </row>
    <row r="44" spans="1:11" ht="12" customHeight="1" x14ac:dyDescent="0.2">
      <c r="A44" s="516" t="s">
        <v>455</v>
      </c>
      <c r="B44" s="514">
        <v>7900</v>
      </c>
      <c r="C44" s="489"/>
      <c r="D44" s="489"/>
      <c r="E44" s="489"/>
      <c r="F44" s="489"/>
      <c r="G44" s="489"/>
      <c r="H44" s="489"/>
      <c r="I44" s="490"/>
      <c r="J44" s="490"/>
      <c r="K44" s="508"/>
    </row>
    <row r="45" spans="1:11" ht="12" customHeight="1" x14ac:dyDescent="0.2">
      <c r="A45" s="506" t="s">
        <v>409</v>
      </c>
      <c r="B45" s="514">
        <v>7990</v>
      </c>
      <c r="C45" s="489"/>
      <c r="D45" s="489"/>
      <c r="E45" s="489"/>
      <c r="F45" s="489"/>
      <c r="G45" s="489"/>
      <c r="H45" s="489"/>
      <c r="I45" s="491"/>
      <c r="J45" s="491"/>
      <c r="K45" s="491"/>
    </row>
    <row r="46" spans="1:11" ht="14.25" customHeight="1" thickBot="1" x14ac:dyDescent="0.25">
      <c r="A46" s="517" t="s">
        <v>751</v>
      </c>
      <c r="B46" s="518"/>
      <c r="C46" s="519">
        <f>SUM(C26:C45)</f>
        <v>35000</v>
      </c>
      <c r="D46" s="519">
        <f t="shared" ref="D46:K46" si="6">SUM(D26:D45)</f>
        <v>68000</v>
      </c>
      <c r="E46" s="519">
        <f t="shared" si="6"/>
        <v>0</v>
      </c>
      <c r="F46" s="519">
        <f t="shared" si="6"/>
        <v>25000</v>
      </c>
      <c r="G46" s="519">
        <f t="shared" si="6"/>
        <v>0</v>
      </c>
      <c r="H46" s="519">
        <f t="shared" si="6"/>
        <v>0</v>
      </c>
      <c r="I46" s="519">
        <f t="shared" si="6"/>
        <v>0</v>
      </c>
      <c r="J46" s="519">
        <f t="shared" si="6"/>
        <v>0</v>
      </c>
      <c r="K46" s="519">
        <f t="shared" si="6"/>
        <v>0</v>
      </c>
    </row>
    <row r="47" spans="1:11" ht="12.75" customHeight="1" thickTop="1" x14ac:dyDescent="0.2">
      <c r="A47" s="585" t="s">
        <v>365</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347</v>
      </c>
      <c r="B49" s="526"/>
      <c r="C49" s="525"/>
      <c r="D49" s="527"/>
      <c r="E49" s="525"/>
      <c r="F49" s="525"/>
      <c r="G49" s="525"/>
      <c r="H49" s="522"/>
      <c r="I49" s="525"/>
      <c r="J49" s="522"/>
      <c r="K49" s="525"/>
    </row>
    <row r="50" spans="1:11" ht="15" x14ac:dyDescent="0.2">
      <c r="A50" s="528" t="s">
        <v>752</v>
      </c>
      <c r="B50" s="260" t="s">
        <v>121</v>
      </c>
      <c r="C50" s="525"/>
      <c r="D50" s="525"/>
      <c r="E50" s="525"/>
      <c r="F50" s="525"/>
      <c r="G50" s="525"/>
      <c r="H50" s="522"/>
      <c r="I50" s="511">
        <f>SUM(C26,C27,D27,E27,F27,G27,H27,J27,K27)</f>
        <v>93000</v>
      </c>
      <c r="J50" s="522"/>
      <c r="K50" s="525"/>
    </row>
    <row r="51" spans="1:11" ht="12" x14ac:dyDescent="0.2">
      <c r="A51" s="529" t="s">
        <v>345</v>
      </c>
      <c r="B51" s="530" t="s">
        <v>122</v>
      </c>
      <c r="C51" s="525"/>
      <c r="D51" s="525"/>
      <c r="E51" s="525"/>
      <c r="F51" s="525"/>
      <c r="G51" s="525"/>
      <c r="H51" s="522"/>
      <c r="I51" s="531">
        <f>SUM(C28:K28)</f>
        <v>0</v>
      </c>
      <c r="J51" s="522"/>
      <c r="K51" s="525"/>
    </row>
    <row r="52" spans="1:11" ht="12" x14ac:dyDescent="0.2">
      <c r="A52" s="532" t="s">
        <v>90</v>
      </c>
      <c r="B52" s="255" t="s">
        <v>283</v>
      </c>
      <c r="C52" s="489"/>
      <c r="D52" s="489"/>
      <c r="E52" s="525"/>
      <c r="F52" s="533"/>
      <c r="G52" s="525"/>
      <c r="H52" s="522"/>
      <c r="I52" s="534"/>
      <c r="J52" s="522"/>
      <c r="K52" s="525"/>
    </row>
    <row r="53" spans="1:11" ht="15" x14ac:dyDescent="0.2">
      <c r="A53" s="532" t="s">
        <v>753</v>
      </c>
      <c r="B53" s="535" t="s">
        <v>284</v>
      </c>
      <c r="C53" s="489"/>
      <c r="D53" s="489">
        <v>35000</v>
      </c>
      <c r="E53" s="536"/>
      <c r="F53" s="536"/>
      <c r="G53" s="536"/>
      <c r="H53" s="536"/>
      <c r="I53" s="525"/>
      <c r="J53" s="536"/>
      <c r="K53" s="525"/>
    </row>
    <row r="54" spans="1:11" ht="12" x14ac:dyDescent="0.2">
      <c r="A54" s="516" t="s">
        <v>350</v>
      </c>
      <c r="B54" s="537" t="s">
        <v>68</v>
      </c>
      <c r="C54" s="525"/>
      <c r="D54" s="525"/>
      <c r="E54" s="525"/>
      <c r="F54" s="525"/>
      <c r="G54" s="525"/>
      <c r="H54" s="536"/>
      <c r="I54" s="525"/>
      <c r="J54" s="522"/>
      <c r="K54" s="538"/>
    </row>
    <row r="55" spans="1:11" ht="26.25" x14ac:dyDescent="0.2">
      <c r="A55" s="498" t="s">
        <v>819</v>
      </c>
      <c r="B55" s="537" t="s">
        <v>69</v>
      </c>
      <c r="C55" s="525"/>
      <c r="D55" s="525"/>
      <c r="E55" s="525"/>
      <c r="F55" s="525"/>
      <c r="G55" s="525"/>
      <c r="H55" s="522"/>
      <c r="I55" s="525"/>
      <c r="J55" s="522"/>
      <c r="K55" s="539"/>
    </row>
    <row r="56" spans="1:11" ht="26.25" x14ac:dyDescent="0.2">
      <c r="A56" s="501" t="s">
        <v>821</v>
      </c>
      <c r="B56" s="537" t="s">
        <v>70</v>
      </c>
      <c r="C56" s="525"/>
      <c r="D56" s="525"/>
      <c r="E56" s="525"/>
      <c r="F56" s="525"/>
      <c r="G56" s="525"/>
      <c r="H56" s="522"/>
      <c r="I56" s="525"/>
      <c r="J56" s="522"/>
      <c r="K56" s="539"/>
    </row>
    <row r="57" spans="1:11" ht="12" x14ac:dyDescent="0.2">
      <c r="A57" s="540" t="s">
        <v>595</v>
      </c>
      <c r="B57" s="537" t="s">
        <v>604</v>
      </c>
      <c r="C57" s="489"/>
      <c r="D57" s="489"/>
      <c r="E57" s="525"/>
      <c r="F57" s="525"/>
      <c r="G57" s="525"/>
      <c r="H57" s="489"/>
      <c r="I57" s="525"/>
      <c r="J57" s="522"/>
      <c r="K57" s="525"/>
    </row>
    <row r="58" spans="1:11" ht="12" x14ac:dyDescent="0.2">
      <c r="A58" s="541" t="s">
        <v>596</v>
      </c>
      <c r="B58" s="537" t="s">
        <v>605</v>
      </c>
      <c r="C58" s="489"/>
      <c r="D58" s="489"/>
      <c r="E58" s="525"/>
      <c r="F58" s="525"/>
      <c r="G58" s="525"/>
      <c r="H58" s="489"/>
      <c r="I58" s="525"/>
      <c r="J58" s="522"/>
      <c r="K58" s="525"/>
    </row>
    <row r="59" spans="1:11" ht="12" x14ac:dyDescent="0.2">
      <c r="A59" s="542" t="s">
        <v>597</v>
      </c>
      <c r="B59" s="537" t="s">
        <v>606</v>
      </c>
      <c r="C59" s="489"/>
      <c r="D59" s="489"/>
      <c r="E59" s="525"/>
      <c r="F59" s="525"/>
      <c r="G59" s="525"/>
      <c r="H59" s="489"/>
      <c r="I59" s="525"/>
      <c r="J59" s="522"/>
      <c r="K59" s="525"/>
    </row>
    <row r="60" spans="1:11" ht="12" x14ac:dyDescent="0.2">
      <c r="A60" s="541" t="s">
        <v>598</v>
      </c>
      <c r="B60" s="537" t="s">
        <v>607</v>
      </c>
      <c r="C60" s="489"/>
      <c r="D60" s="489"/>
      <c r="E60" s="525"/>
      <c r="F60" s="525"/>
      <c r="G60" s="525"/>
      <c r="H60" s="489"/>
      <c r="I60" s="525"/>
      <c r="J60" s="522"/>
      <c r="K60" s="525"/>
    </row>
    <row r="61" spans="1:11" ht="12" x14ac:dyDescent="0.2">
      <c r="A61" s="542" t="s">
        <v>599</v>
      </c>
      <c r="B61" s="537" t="s">
        <v>608</v>
      </c>
      <c r="C61" s="489"/>
      <c r="D61" s="489"/>
      <c r="E61" s="525"/>
      <c r="F61" s="525"/>
      <c r="G61" s="525"/>
      <c r="H61" s="489"/>
      <c r="I61" s="525"/>
      <c r="J61" s="522"/>
      <c r="K61" s="525"/>
    </row>
    <row r="62" spans="1:11" ht="12" x14ac:dyDescent="0.2">
      <c r="A62" s="543" t="s">
        <v>600</v>
      </c>
      <c r="B62" s="537" t="s">
        <v>609</v>
      </c>
      <c r="C62" s="489"/>
      <c r="D62" s="489"/>
      <c r="E62" s="525"/>
      <c r="F62" s="525"/>
      <c r="G62" s="525"/>
      <c r="H62" s="489"/>
      <c r="I62" s="525"/>
      <c r="J62" s="522"/>
      <c r="K62" s="525"/>
    </row>
    <row r="63" spans="1:11" ht="12" x14ac:dyDescent="0.2">
      <c r="A63" s="542" t="s">
        <v>601</v>
      </c>
      <c r="B63" s="537" t="s">
        <v>610</v>
      </c>
      <c r="C63" s="489"/>
      <c r="D63" s="489"/>
      <c r="E63" s="525"/>
      <c r="F63" s="525"/>
      <c r="G63" s="525"/>
      <c r="H63" s="489"/>
      <c r="I63" s="525"/>
      <c r="J63" s="522"/>
      <c r="K63" s="525"/>
    </row>
    <row r="64" spans="1:11" ht="12" x14ac:dyDescent="0.2">
      <c r="A64" s="541" t="s">
        <v>602</v>
      </c>
      <c r="B64" s="537" t="s">
        <v>611</v>
      </c>
      <c r="C64" s="489"/>
      <c r="D64" s="489"/>
      <c r="E64" s="525"/>
      <c r="F64" s="525"/>
      <c r="G64" s="525"/>
      <c r="H64" s="489"/>
      <c r="I64" s="525"/>
      <c r="J64" s="522"/>
      <c r="K64" s="525"/>
    </row>
    <row r="65" spans="1:11" ht="12" x14ac:dyDescent="0.2">
      <c r="A65" s="542" t="s">
        <v>603</v>
      </c>
      <c r="B65" s="537" t="s">
        <v>612</v>
      </c>
      <c r="C65" s="489"/>
      <c r="D65" s="489"/>
      <c r="E65" s="525"/>
      <c r="F65" s="525"/>
      <c r="G65" s="525"/>
      <c r="H65" s="522"/>
      <c r="I65" s="525"/>
      <c r="J65" s="522"/>
      <c r="K65" s="525"/>
    </row>
    <row r="66" spans="1:11" ht="12" x14ac:dyDescent="0.2">
      <c r="A66" s="541" t="s">
        <v>624</v>
      </c>
      <c r="B66" s="537" t="s">
        <v>613</v>
      </c>
      <c r="C66" s="489"/>
      <c r="D66" s="489"/>
      <c r="E66" s="525"/>
      <c r="F66" s="525"/>
      <c r="G66" s="525"/>
      <c r="H66" s="522"/>
      <c r="I66" s="525"/>
      <c r="J66" s="522"/>
      <c r="K66" s="525"/>
    </row>
    <row r="67" spans="1:11" ht="12" x14ac:dyDescent="0.2">
      <c r="A67" s="542" t="s">
        <v>625</v>
      </c>
      <c r="B67" s="537" t="s">
        <v>614</v>
      </c>
      <c r="C67" s="489"/>
      <c r="D67" s="489"/>
      <c r="E67" s="525"/>
      <c r="F67" s="525"/>
      <c r="G67" s="525"/>
      <c r="H67" s="522"/>
      <c r="I67" s="525"/>
      <c r="J67" s="522"/>
      <c r="K67" s="525"/>
    </row>
    <row r="68" spans="1:11" ht="12" x14ac:dyDescent="0.2">
      <c r="A68" s="541" t="s">
        <v>626</v>
      </c>
      <c r="B68" s="537" t="s">
        <v>615</v>
      </c>
      <c r="C68" s="489"/>
      <c r="D68" s="489"/>
      <c r="E68" s="525"/>
      <c r="F68" s="525"/>
      <c r="G68" s="525"/>
      <c r="H68" s="522"/>
      <c r="I68" s="525"/>
      <c r="J68" s="522"/>
      <c r="K68" s="525"/>
    </row>
    <row r="69" spans="1:11" ht="12" x14ac:dyDescent="0.2">
      <c r="A69" s="542" t="s">
        <v>627</v>
      </c>
      <c r="B69" s="537" t="s">
        <v>616</v>
      </c>
      <c r="C69" s="489"/>
      <c r="D69" s="489"/>
      <c r="E69" s="525"/>
      <c r="F69" s="525"/>
      <c r="G69" s="525"/>
      <c r="H69" s="522"/>
      <c r="I69" s="525"/>
      <c r="J69" s="522"/>
      <c r="K69" s="525"/>
    </row>
    <row r="70" spans="1:11" ht="12" x14ac:dyDescent="0.2">
      <c r="A70" s="541" t="s">
        <v>628</v>
      </c>
      <c r="B70" s="537" t="s">
        <v>617</v>
      </c>
      <c r="C70" s="489"/>
      <c r="D70" s="489"/>
      <c r="E70" s="525"/>
      <c r="F70" s="525"/>
      <c r="G70" s="525"/>
      <c r="H70" s="522"/>
      <c r="I70" s="525"/>
      <c r="J70" s="522"/>
      <c r="K70" s="525"/>
    </row>
    <row r="71" spans="1:11" ht="12" x14ac:dyDescent="0.2">
      <c r="A71" s="543" t="s">
        <v>629</v>
      </c>
      <c r="B71" s="537" t="s">
        <v>618</v>
      </c>
      <c r="C71" s="489"/>
      <c r="D71" s="489"/>
      <c r="E71" s="525"/>
      <c r="F71" s="525"/>
      <c r="G71" s="525"/>
      <c r="H71" s="522"/>
      <c r="I71" s="525"/>
      <c r="J71" s="522"/>
      <c r="K71" s="525"/>
    </row>
    <row r="72" spans="1:11" ht="12" x14ac:dyDescent="0.2">
      <c r="A72" s="541" t="s">
        <v>630</v>
      </c>
      <c r="B72" s="537" t="s">
        <v>619</v>
      </c>
      <c r="C72" s="489"/>
      <c r="D72" s="489"/>
      <c r="E72" s="525"/>
      <c r="F72" s="525"/>
      <c r="G72" s="525"/>
      <c r="H72" s="522"/>
      <c r="I72" s="525"/>
      <c r="J72" s="522"/>
      <c r="K72" s="525"/>
    </row>
    <row r="73" spans="1:11" ht="12" x14ac:dyDescent="0.2">
      <c r="A73" s="542" t="s">
        <v>631</v>
      </c>
      <c r="B73" s="537" t="s">
        <v>620</v>
      </c>
      <c r="C73" s="489"/>
      <c r="D73" s="489"/>
      <c r="E73" s="525"/>
      <c r="F73" s="525"/>
      <c r="G73" s="525"/>
      <c r="H73" s="522"/>
      <c r="I73" s="525"/>
      <c r="J73" s="522"/>
      <c r="K73" s="525"/>
    </row>
    <row r="74" spans="1:11" ht="12" x14ac:dyDescent="0.2">
      <c r="A74" s="542" t="s">
        <v>632</v>
      </c>
      <c r="B74" s="537" t="s">
        <v>621</v>
      </c>
      <c r="C74" s="489"/>
      <c r="D74" s="489"/>
      <c r="E74" s="525"/>
      <c r="F74" s="525"/>
      <c r="G74" s="525"/>
      <c r="H74" s="522"/>
      <c r="I74" s="525"/>
      <c r="J74" s="522"/>
      <c r="K74" s="525"/>
    </row>
    <row r="75" spans="1:11" ht="12" x14ac:dyDescent="0.2">
      <c r="A75" s="542" t="s">
        <v>633</v>
      </c>
      <c r="B75" s="537" t="s">
        <v>622</v>
      </c>
      <c r="C75" s="489"/>
      <c r="D75" s="489"/>
      <c r="E75" s="525"/>
      <c r="F75" s="525"/>
      <c r="G75" s="525"/>
      <c r="H75" s="522"/>
      <c r="I75" s="525"/>
      <c r="J75" s="522"/>
      <c r="K75" s="525"/>
    </row>
    <row r="76" spans="1:11" ht="12" x14ac:dyDescent="0.2">
      <c r="A76" s="542" t="s">
        <v>634</v>
      </c>
      <c r="B76" s="537" t="s">
        <v>623</v>
      </c>
      <c r="C76" s="489"/>
      <c r="D76" s="489"/>
      <c r="E76" s="525"/>
      <c r="F76" s="525"/>
      <c r="G76" s="525"/>
      <c r="H76" s="522"/>
      <c r="I76" s="525"/>
      <c r="J76" s="522"/>
      <c r="K76" s="525"/>
    </row>
    <row r="77" spans="1:11" ht="12" x14ac:dyDescent="0.2">
      <c r="A77" s="516" t="s">
        <v>47</v>
      </c>
      <c r="B77" s="537" t="s">
        <v>411</v>
      </c>
      <c r="C77" s="489"/>
      <c r="D77" s="489"/>
      <c r="E77" s="525"/>
      <c r="F77" s="489"/>
      <c r="G77" s="489"/>
      <c r="H77" s="489"/>
      <c r="I77" s="538"/>
      <c r="J77" s="522"/>
      <c r="K77" s="536"/>
    </row>
    <row r="78" spans="1:11" ht="12" x14ac:dyDescent="0.2">
      <c r="A78" s="532" t="s">
        <v>412</v>
      </c>
      <c r="B78" s="255" t="s">
        <v>410</v>
      </c>
      <c r="C78" s="489"/>
      <c r="D78" s="489"/>
      <c r="E78" s="489"/>
      <c r="F78" s="489"/>
      <c r="G78" s="489"/>
      <c r="H78" s="489"/>
      <c r="I78" s="489"/>
      <c r="J78" s="489"/>
      <c r="K78" s="489"/>
    </row>
    <row r="79" spans="1:11" ht="15.75" thickBot="1" x14ac:dyDescent="0.25">
      <c r="A79" s="544" t="s">
        <v>754</v>
      </c>
      <c r="B79" s="545"/>
      <c r="C79" s="546">
        <f>SUM(C50:C78)</f>
        <v>0</v>
      </c>
      <c r="D79" s="546">
        <f t="shared" ref="D79:K79" si="7">SUM(D50:D78)</f>
        <v>35000</v>
      </c>
      <c r="E79" s="546">
        <f t="shared" si="7"/>
        <v>0</v>
      </c>
      <c r="F79" s="546">
        <f t="shared" si="7"/>
        <v>0</v>
      </c>
      <c r="G79" s="546">
        <f t="shared" si="7"/>
        <v>0</v>
      </c>
      <c r="H79" s="546">
        <f t="shared" si="7"/>
        <v>0</v>
      </c>
      <c r="I79" s="546">
        <f t="shared" si="7"/>
        <v>93000</v>
      </c>
      <c r="J79" s="546">
        <f t="shared" si="7"/>
        <v>0</v>
      </c>
      <c r="K79" s="546">
        <f t="shared" si="7"/>
        <v>0</v>
      </c>
    </row>
    <row r="80" spans="1:11" ht="14.25" thickTop="1" thickBot="1" x14ac:dyDescent="0.25">
      <c r="A80" s="547" t="s">
        <v>366</v>
      </c>
      <c r="B80" s="548"/>
      <c r="C80" s="549">
        <f t="shared" ref="C80:K80" si="8">C46-C79</f>
        <v>35000</v>
      </c>
      <c r="D80" s="549">
        <f t="shared" si="8"/>
        <v>33000</v>
      </c>
      <c r="E80" s="549">
        <f t="shared" si="8"/>
        <v>0</v>
      </c>
      <c r="F80" s="549">
        <f t="shared" si="8"/>
        <v>25000</v>
      </c>
      <c r="G80" s="549">
        <f t="shared" si="8"/>
        <v>0</v>
      </c>
      <c r="H80" s="549">
        <f t="shared" si="8"/>
        <v>0</v>
      </c>
      <c r="I80" s="549">
        <f t="shared" si="8"/>
        <v>-93000</v>
      </c>
      <c r="J80" s="549">
        <f t="shared" si="8"/>
        <v>0</v>
      </c>
      <c r="K80" s="549">
        <f t="shared" si="8"/>
        <v>0</v>
      </c>
    </row>
    <row r="81" spans="1:11" ht="24" thickTop="1" thickBot="1" x14ac:dyDescent="0.25">
      <c r="A81" s="550" t="s">
        <v>852</v>
      </c>
      <c r="B81" s="551"/>
      <c r="C81" s="549">
        <f t="shared" ref="C81:K81" si="9">C3+C22+C80</f>
        <v>613330</v>
      </c>
      <c r="D81" s="549">
        <f t="shared" si="9"/>
        <v>1979888</v>
      </c>
      <c r="E81" s="549">
        <f>E3+E22+E80</f>
        <v>11219</v>
      </c>
      <c r="F81" s="549">
        <f t="shared" si="9"/>
        <v>1288</v>
      </c>
      <c r="G81" s="549">
        <f t="shared" si="9"/>
        <v>94699</v>
      </c>
      <c r="H81" s="549">
        <f t="shared" si="9"/>
        <v>4914</v>
      </c>
      <c r="I81" s="549">
        <f t="shared" si="9"/>
        <v>45018</v>
      </c>
      <c r="J81" s="549">
        <f t="shared" si="9"/>
        <v>130410</v>
      </c>
      <c r="K81" s="549">
        <f t="shared" si="9"/>
        <v>40823</v>
      </c>
    </row>
    <row r="82" spans="1:11" ht="12.75" thickTop="1" x14ac:dyDescent="0.2">
      <c r="A82" s="1493"/>
      <c r="B82" s="1494"/>
      <c r="C82" s="1495"/>
      <c r="D82" s="1495"/>
      <c r="E82" s="1495"/>
      <c r="F82" s="1495"/>
      <c r="G82" s="1495"/>
      <c r="H82" s="1495"/>
      <c r="I82" s="1495"/>
      <c r="J82" s="1495"/>
      <c r="K82" s="1495"/>
    </row>
    <row r="83" spans="1:11" s="442" customFormat="1" ht="24" x14ac:dyDescent="0.2">
      <c r="A83" s="1487" t="s">
        <v>850</v>
      </c>
      <c r="B83" s="440"/>
      <c r="C83" s="441">
        <v>8951</v>
      </c>
      <c r="D83" s="525"/>
      <c r="E83" s="525"/>
      <c r="F83" s="525"/>
      <c r="G83" s="525"/>
      <c r="H83" s="525"/>
      <c r="I83" s="525"/>
      <c r="J83" s="525"/>
      <c r="K83" s="525"/>
    </row>
    <row r="84" spans="1:11" s="446" customFormat="1" ht="18" customHeight="1" x14ac:dyDescent="0.2">
      <c r="A84" s="568" t="s">
        <v>873</v>
      </c>
      <c r="B84" s="569"/>
      <c r="C84" s="443"/>
      <c r="D84" s="443"/>
      <c r="E84" s="443"/>
      <c r="F84" s="443"/>
      <c r="G84" s="443"/>
      <c r="H84" s="443"/>
      <c r="I84" s="444"/>
      <c r="J84" s="444"/>
      <c r="K84" s="445"/>
    </row>
    <row r="85" spans="1:11" s="450" customFormat="1" ht="12.75" thickBot="1" x14ac:dyDescent="0.25">
      <c r="A85" s="1523" t="s">
        <v>854</v>
      </c>
      <c r="B85" s="1524">
        <v>1799</v>
      </c>
      <c r="C85" s="453">
        <f>'EstRev 6-11'!C82</f>
        <v>6000</v>
      </c>
      <c r="D85" s="1488"/>
      <c r="E85" s="1488"/>
      <c r="F85" s="1488"/>
      <c r="G85" s="1488"/>
      <c r="H85" s="1488"/>
      <c r="I85" s="1488"/>
      <c r="J85" s="1488"/>
      <c r="K85" s="1488"/>
    </row>
    <row r="86" spans="1:11" ht="18" customHeight="1" thickTop="1" x14ac:dyDescent="0.2">
      <c r="A86" s="576" t="s">
        <v>874</v>
      </c>
      <c r="B86" s="577"/>
      <c r="C86" s="460"/>
      <c r="D86" s="460"/>
      <c r="E86" s="460"/>
      <c r="F86" s="460"/>
      <c r="G86" s="460"/>
      <c r="H86" s="460"/>
      <c r="I86" s="461"/>
      <c r="J86" s="461"/>
      <c r="K86" s="462"/>
    </row>
    <row r="87" spans="1:11" ht="15" customHeight="1" thickBot="1" x14ac:dyDescent="0.25">
      <c r="A87" s="1523" t="s">
        <v>851</v>
      </c>
      <c r="B87" s="1525">
        <v>1999</v>
      </c>
      <c r="C87" s="472">
        <f>'EstExp 12-20'!K33</f>
        <v>6000</v>
      </c>
      <c r="D87" s="1488"/>
      <c r="E87" s="1488"/>
      <c r="F87" s="1488"/>
      <c r="G87" s="1488"/>
      <c r="H87" s="1488"/>
      <c r="I87" s="1488"/>
      <c r="J87" s="1488"/>
      <c r="K87" s="1488"/>
    </row>
    <row r="88" spans="1:11" ht="27.75" customHeight="1" thickTop="1" thickBot="1" x14ac:dyDescent="0.25">
      <c r="A88" s="477" t="s">
        <v>502</v>
      </c>
      <c r="B88" s="478"/>
      <c r="C88" s="1526">
        <f>C85-C87</f>
        <v>0</v>
      </c>
      <c r="D88" s="1521"/>
      <c r="E88" s="1521"/>
      <c r="F88" s="1521"/>
      <c r="G88" s="1521"/>
      <c r="H88" s="1521"/>
      <c r="I88" s="1521"/>
      <c r="J88" s="1521"/>
      <c r="K88" s="1521"/>
    </row>
    <row r="89" spans="1:11" ht="13.5" thickTop="1" thickBot="1" x14ac:dyDescent="0.25">
      <c r="A89" s="550" t="s">
        <v>853</v>
      </c>
      <c r="B89" s="551"/>
      <c r="C89" s="549">
        <f>C83+C88</f>
        <v>8951</v>
      </c>
      <c r="D89" s="1520"/>
      <c r="E89" s="1520"/>
      <c r="F89" s="1520"/>
      <c r="G89" s="1520"/>
      <c r="H89" s="1520"/>
      <c r="I89" s="1520"/>
      <c r="J89" s="1520"/>
      <c r="K89" s="1520"/>
    </row>
    <row r="90" spans="1:11" ht="12.75" thickTop="1" x14ac:dyDescent="0.2">
      <c r="A90" s="1493"/>
      <c r="B90" s="1494"/>
      <c r="C90" s="1495"/>
      <c r="D90" s="1496"/>
      <c r="E90" s="1496"/>
      <c r="F90" s="1496"/>
      <c r="G90" s="1496"/>
      <c r="H90" s="1496"/>
      <c r="I90" s="1496"/>
      <c r="J90" s="1496"/>
      <c r="K90" s="1496"/>
    </row>
    <row r="91" spans="1:11" s="442" customFormat="1" ht="24" x14ac:dyDescent="0.2">
      <c r="A91" s="1527" t="s">
        <v>876</v>
      </c>
      <c r="B91" s="1528"/>
      <c r="C91" s="1529">
        <f>C3+C83</f>
        <v>842142</v>
      </c>
      <c r="D91" s="1529">
        <f>D3</f>
        <v>2050684</v>
      </c>
      <c r="E91" s="1529">
        <f t="shared" ref="E91:K91" si="10">E3</f>
        <v>12107</v>
      </c>
      <c r="F91" s="1529">
        <f t="shared" si="10"/>
        <v>7893</v>
      </c>
      <c r="G91" s="1529">
        <f t="shared" si="10"/>
        <v>101518</v>
      </c>
      <c r="H91" s="1529">
        <f t="shared" si="10"/>
        <v>44914</v>
      </c>
      <c r="I91" s="1529">
        <f t="shared" si="10"/>
        <v>126401</v>
      </c>
      <c r="J91" s="1529">
        <f t="shared" si="10"/>
        <v>128411</v>
      </c>
      <c r="K91" s="1529">
        <f t="shared" si="10"/>
        <v>54256</v>
      </c>
    </row>
    <row r="92" spans="1:11" s="446" customFormat="1" ht="18" customHeight="1" x14ac:dyDescent="0.2">
      <c r="A92" s="568" t="s">
        <v>855</v>
      </c>
      <c r="B92" s="569"/>
      <c r="C92" s="443"/>
      <c r="D92" s="443"/>
      <c r="E92" s="443"/>
      <c r="F92" s="443"/>
      <c r="G92" s="443"/>
      <c r="H92" s="443"/>
      <c r="I92" s="444"/>
      <c r="J92" s="444"/>
      <c r="K92" s="445"/>
    </row>
    <row r="93" spans="1:11" s="442" customFormat="1" ht="12.75" customHeight="1" x14ac:dyDescent="0.2">
      <c r="A93" s="570" t="s">
        <v>331</v>
      </c>
      <c r="B93" s="571">
        <v>1000</v>
      </c>
      <c r="C93" s="447">
        <f>C5+C85</f>
        <v>540892</v>
      </c>
      <c r="D93" s="447">
        <f>D5</f>
        <v>530904</v>
      </c>
      <c r="E93" s="447">
        <f t="shared" ref="E93:K93" si="11">E5</f>
        <v>56200</v>
      </c>
      <c r="F93" s="447">
        <f t="shared" si="11"/>
        <v>40760</v>
      </c>
      <c r="G93" s="447">
        <f t="shared" si="11"/>
        <v>52001</v>
      </c>
      <c r="H93" s="447">
        <f t="shared" si="11"/>
        <v>0</v>
      </c>
      <c r="I93" s="447">
        <f t="shared" si="11"/>
        <v>11617</v>
      </c>
      <c r="J93" s="447">
        <f t="shared" si="11"/>
        <v>103827</v>
      </c>
      <c r="K93" s="447">
        <f t="shared" si="11"/>
        <v>11567</v>
      </c>
    </row>
    <row r="94" spans="1:11" s="442" customFormat="1" ht="24" x14ac:dyDescent="0.2">
      <c r="A94" s="572" t="s">
        <v>362</v>
      </c>
      <c r="B94" s="573">
        <v>2000</v>
      </c>
      <c r="C94" s="447">
        <f>C6</f>
        <v>0</v>
      </c>
      <c r="D94" s="447">
        <f>D6</f>
        <v>0</v>
      </c>
      <c r="E94" s="448"/>
      <c r="F94" s="447">
        <f>F6</f>
        <v>0</v>
      </c>
      <c r="G94" s="447">
        <f>G6</f>
        <v>0</v>
      </c>
      <c r="H94" s="448"/>
      <c r="I94" s="448"/>
      <c r="J94" s="448"/>
      <c r="K94" s="448"/>
    </row>
    <row r="95" spans="1:11" s="442" customFormat="1" ht="12.75" customHeight="1" x14ac:dyDescent="0.2">
      <c r="A95" s="574" t="s">
        <v>500</v>
      </c>
      <c r="B95" s="573">
        <v>3000</v>
      </c>
      <c r="C95" s="447">
        <f>C7</f>
        <v>1025914</v>
      </c>
      <c r="D95" s="447">
        <f t="shared" ref="D95:K95" si="12">D7</f>
        <v>500</v>
      </c>
      <c r="E95" s="447">
        <f t="shared" si="12"/>
        <v>0</v>
      </c>
      <c r="F95" s="447">
        <f t="shared" si="12"/>
        <v>97150</v>
      </c>
      <c r="G95" s="447">
        <f t="shared" si="12"/>
        <v>0</v>
      </c>
      <c r="H95" s="447">
        <f t="shared" si="12"/>
        <v>0</v>
      </c>
      <c r="I95" s="447">
        <f t="shared" si="12"/>
        <v>0</v>
      </c>
      <c r="J95" s="447">
        <f t="shared" si="12"/>
        <v>0</v>
      </c>
      <c r="K95" s="447">
        <f t="shared" si="12"/>
        <v>0</v>
      </c>
    </row>
    <row r="96" spans="1:11" s="450" customFormat="1" ht="12.75" customHeight="1" x14ac:dyDescent="0.2">
      <c r="A96" s="574" t="s">
        <v>501</v>
      </c>
      <c r="B96" s="575">
        <v>4000</v>
      </c>
      <c r="C96" s="449">
        <f>C8</f>
        <v>140358</v>
      </c>
      <c r="D96" s="449">
        <f t="shared" ref="D96:K96" si="13">D8</f>
        <v>0</v>
      </c>
      <c r="E96" s="449">
        <f t="shared" si="13"/>
        <v>0</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742</v>
      </c>
      <c r="B97" s="452"/>
      <c r="C97" s="453">
        <f>SUM(C93:C96)</f>
        <v>1707164</v>
      </c>
      <c r="D97" s="1530">
        <f t="shared" ref="D97:K97" si="14">SUM(D93:D96)</f>
        <v>531404</v>
      </c>
      <c r="E97" s="453">
        <f t="shared" si="14"/>
        <v>56200</v>
      </c>
      <c r="F97" s="453">
        <f t="shared" si="14"/>
        <v>137910</v>
      </c>
      <c r="G97" s="453">
        <f t="shared" si="14"/>
        <v>52001</v>
      </c>
      <c r="H97" s="453">
        <f t="shared" si="14"/>
        <v>0</v>
      </c>
      <c r="I97" s="453">
        <f t="shared" si="14"/>
        <v>11617</v>
      </c>
      <c r="J97" s="453">
        <f t="shared" si="14"/>
        <v>103827</v>
      </c>
      <c r="K97" s="453">
        <f t="shared" si="14"/>
        <v>11567</v>
      </c>
    </row>
    <row r="98" spans="1:11" s="450" customFormat="1" ht="16.5" thickTop="1" thickBot="1" x14ac:dyDescent="0.25">
      <c r="A98" s="454" t="s">
        <v>743</v>
      </c>
      <c r="B98" s="455">
        <v>3998</v>
      </c>
      <c r="C98" s="1531">
        <f>C10</f>
        <v>0</v>
      </c>
      <c r="D98" s="1531">
        <f t="shared" ref="D98:K98" si="15">D10</f>
        <v>0</v>
      </c>
      <c r="E98" s="1531">
        <f t="shared" si="15"/>
        <v>0</v>
      </c>
      <c r="F98" s="1531">
        <f t="shared" si="15"/>
        <v>0</v>
      </c>
      <c r="G98" s="1531">
        <f t="shared" si="15"/>
        <v>0</v>
      </c>
      <c r="H98" s="1531">
        <f t="shared" si="15"/>
        <v>0</v>
      </c>
      <c r="I98" s="457"/>
      <c r="J98" s="1531">
        <f t="shared" si="15"/>
        <v>0</v>
      </c>
      <c r="K98" s="1531">
        <f t="shared" si="15"/>
        <v>0</v>
      </c>
    </row>
    <row r="99" spans="1:11" s="450" customFormat="1" ht="12.75" customHeight="1" thickTop="1" thickBot="1" x14ac:dyDescent="0.25">
      <c r="A99" s="451" t="s">
        <v>499</v>
      </c>
      <c r="B99" s="458"/>
      <c r="C99" s="459">
        <f>SUM(C97:C98)</f>
        <v>1707164</v>
      </c>
      <c r="D99" s="459">
        <f t="shared" ref="D99:K99" si="16">SUM(D97:D98)</f>
        <v>531404</v>
      </c>
      <c r="E99" s="459">
        <f t="shared" si="16"/>
        <v>56200</v>
      </c>
      <c r="F99" s="459">
        <f t="shared" si="16"/>
        <v>137910</v>
      </c>
      <c r="G99" s="459">
        <f t="shared" si="16"/>
        <v>52001</v>
      </c>
      <c r="H99" s="459">
        <f t="shared" si="16"/>
        <v>0</v>
      </c>
      <c r="I99" s="459">
        <f t="shared" si="16"/>
        <v>11617</v>
      </c>
      <c r="J99" s="459">
        <f t="shared" si="16"/>
        <v>103827</v>
      </c>
      <c r="K99" s="459">
        <f t="shared" si="16"/>
        <v>11567</v>
      </c>
    </row>
    <row r="100" spans="1:11" ht="18" customHeight="1" thickTop="1" x14ac:dyDescent="0.2">
      <c r="A100" s="576" t="s">
        <v>875</v>
      </c>
      <c r="B100" s="577"/>
      <c r="C100" s="460"/>
      <c r="D100" s="460"/>
      <c r="E100" s="460"/>
      <c r="F100" s="460"/>
      <c r="G100" s="460"/>
      <c r="H100" s="460"/>
      <c r="I100" s="461"/>
      <c r="J100" s="461"/>
      <c r="K100" s="462"/>
    </row>
    <row r="101" spans="1:11" ht="12.75" customHeight="1" x14ac:dyDescent="0.2">
      <c r="A101" s="578" t="s">
        <v>267</v>
      </c>
      <c r="B101" s="579" t="s">
        <v>258</v>
      </c>
      <c r="C101" s="463">
        <f>C13+C87</f>
        <v>1295404</v>
      </c>
      <c r="D101" s="464"/>
      <c r="E101" s="464"/>
      <c r="F101" s="464"/>
      <c r="G101" s="465">
        <f t="shared" ref="G101:G106" si="17">G13</f>
        <v>24630</v>
      </c>
      <c r="H101" s="466"/>
      <c r="I101" s="464"/>
      <c r="J101" s="465">
        <f>J13</f>
        <v>674</v>
      </c>
      <c r="K101" s="464"/>
    </row>
    <row r="102" spans="1:11" ht="12.75" customHeight="1" x14ac:dyDescent="0.2">
      <c r="A102" s="574" t="s">
        <v>142</v>
      </c>
      <c r="B102" s="580">
        <v>2000</v>
      </c>
      <c r="C102" s="467">
        <f t="shared" ref="C102:D106" si="18">C14</f>
        <v>328096</v>
      </c>
      <c r="D102" s="467">
        <f t="shared" si="18"/>
        <v>635200</v>
      </c>
      <c r="E102" s="468"/>
      <c r="F102" s="467">
        <f>F14</f>
        <v>169515</v>
      </c>
      <c r="G102" s="467">
        <f t="shared" si="17"/>
        <v>34140</v>
      </c>
      <c r="H102" s="467">
        <f>H14</f>
        <v>40000</v>
      </c>
      <c r="I102" s="468"/>
      <c r="J102" s="467">
        <f>J14</f>
        <v>100103</v>
      </c>
      <c r="K102" s="467">
        <f>K14</f>
        <v>25000</v>
      </c>
    </row>
    <row r="103" spans="1:11" ht="12.75" customHeight="1" x14ac:dyDescent="0.2">
      <c r="A103" s="574" t="s">
        <v>570</v>
      </c>
      <c r="B103" s="580">
        <v>3000</v>
      </c>
      <c r="C103" s="467">
        <f t="shared" si="18"/>
        <v>1200</v>
      </c>
      <c r="D103" s="467">
        <f t="shared" si="18"/>
        <v>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337325</v>
      </c>
      <c r="D104" s="467">
        <f t="shared" si="18"/>
        <v>0</v>
      </c>
      <c r="E104" s="467">
        <f>E16</f>
        <v>0</v>
      </c>
      <c r="F104" s="467">
        <f>F16</f>
        <v>0</v>
      </c>
      <c r="G104" s="467">
        <f t="shared" si="17"/>
        <v>50</v>
      </c>
      <c r="H104" s="467">
        <f>H16</f>
        <v>0</v>
      </c>
      <c r="I104" s="468"/>
      <c r="J104" s="467">
        <f t="shared" ref="J104:K106" si="20">J16</f>
        <v>1051</v>
      </c>
      <c r="K104" s="467">
        <f t="shared" si="20"/>
        <v>0</v>
      </c>
    </row>
    <row r="105" spans="1:11" ht="12.75" customHeight="1" x14ac:dyDescent="0.2">
      <c r="A105" s="574" t="s">
        <v>154</v>
      </c>
      <c r="B105" s="580">
        <v>5000</v>
      </c>
      <c r="C105" s="467">
        <f t="shared" si="18"/>
        <v>0</v>
      </c>
      <c r="D105" s="467">
        <f t="shared" si="18"/>
        <v>0</v>
      </c>
      <c r="E105" s="467">
        <f>E17</f>
        <v>57088</v>
      </c>
      <c r="F105" s="467">
        <f>F17</f>
        <v>0</v>
      </c>
      <c r="G105" s="467">
        <f t="shared" si="17"/>
        <v>0</v>
      </c>
      <c r="H105" s="469"/>
      <c r="I105" s="468"/>
      <c r="J105" s="470">
        <f t="shared" si="20"/>
        <v>0</v>
      </c>
      <c r="K105" s="467">
        <f t="shared" si="20"/>
        <v>0</v>
      </c>
    </row>
    <row r="106" spans="1:11" ht="12.75" customHeight="1" x14ac:dyDescent="0.2">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744</v>
      </c>
      <c r="B107" s="471"/>
      <c r="C107" s="472">
        <f t="shared" ref="C107:H107" si="21">SUM(C101:C106)</f>
        <v>1962025</v>
      </c>
      <c r="D107" s="472">
        <f t="shared" si="21"/>
        <v>635200</v>
      </c>
      <c r="E107" s="472">
        <f t="shared" si="21"/>
        <v>57088</v>
      </c>
      <c r="F107" s="472">
        <f t="shared" si="21"/>
        <v>169515</v>
      </c>
      <c r="G107" s="472">
        <f t="shared" si="21"/>
        <v>58820</v>
      </c>
      <c r="H107" s="472">
        <f t="shared" si="21"/>
        <v>40000</v>
      </c>
      <c r="I107" s="468"/>
      <c r="J107" s="453">
        <f>SUM(J101:J106)</f>
        <v>101828</v>
      </c>
      <c r="K107" s="472">
        <f>SUM(K101:K106)</f>
        <v>25000</v>
      </c>
    </row>
    <row r="108" spans="1:11" ht="16.5" thickTop="1" thickBot="1" x14ac:dyDescent="0.25">
      <c r="A108" s="473" t="s">
        <v>745</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391</v>
      </c>
      <c r="B109" s="476"/>
      <c r="C109" s="475">
        <f t="shared" ref="C109:H109" si="23">SUM(C107:C108)</f>
        <v>1962025</v>
      </c>
      <c r="D109" s="475">
        <f t="shared" si="23"/>
        <v>635200</v>
      </c>
      <c r="E109" s="475">
        <f t="shared" si="23"/>
        <v>57088</v>
      </c>
      <c r="F109" s="475">
        <f t="shared" si="23"/>
        <v>169515</v>
      </c>
      <c r="G109" s="475">
        <f t="shared" si="23"/>
        <v>58820</v>
      </c>
      <c r="H109" s="475">
        <f t="shared" si="23"/>
        <v>40000</v>
      </c>
      <c r="I109" s="468"/>
      <c r="J109" s="475">
        <f>SUM(J107:J108)</f>
        <v>101828</v>
      </c>
      <c r="K109" s="475">
        <f>SUM(K107:K108)</f>
        <v>25000</v>
      </c>
    </row>
    <row r="110" spans="1:11" ht="21.75" customHeight="1" thickTop="1" x14ac:dyDescent="0.2">
      <c r="A110" s="477" t="s">
        <v>502</v>
      </c>
      <c r="B110" s="478"/>
      <c r="C110" s="479">
        <f>C97-C107</f>
        <v>-254861</v>
      </c>
      <c r="D110" s="479">
        <f t="shared" ref="D110:K110" si="24">D97-D107</f>
        <v>-103796</v>
      </c>
      <c r="E110" s="479">
        <f t="shared" si="24"/>
        <v>-888</v>
      </c>
      <c r="F110" s="479">
        <f t="shared" si="24"/>
        <v>-31605</v>
      </c>
      <c r="G110" s="479">
        <f t="shared" si="24"/>
        <v>-6819</v>
      </c>
      <c r="H110" s="479">
        <f t="shared" si="24"/>
        <v>-40000</v>
      </c>
      <c r="I110" s="479">
        <f t="shared" si="24"/>
        <v>11617</v>
      </c>
      <c r="J110" s="479">
        <f t="shared" si="24"/>
        <v>1999</v>
      </c>
      <c r="K110" s="479">
        <f t="shared" si="24"/>
        <v>-13433</v>
      </c>
    </row>
    <row r="111" spans="1:11" s="483" customFormat="1" ht="18" customHeight="1" x14ac:dyDescent="0.2">
      <c r="A111" s="582" t="s">
        <v>363</v>
      </c>
      <c r="B111" s="480"/>
      <c r="C111" s="481"/>
      <c r="D111" s="481"/>
      <c r="E111" s="481"/>
      <c r="F111" s="481"/>
      <c r="G111" s="481"/>
      <c r="H111" s="481"/>
      <c r="I111" s="481"/>
      <c r="J111" s="481"/>
      <c r="K111" s="482"/>
    </row>
    <row r="112" spans="1:11" ht="12.75" customHeight="1" x14ac:dyDescent="0.2">
      <c r="A112" s="583" t="s">
        <v>364</v>
      </c>
      <c r="B112" s="484"/>
      <c r="C112" s="485"/>
      <c r="D112" s="485"/>
      <c r="E112" s="485"/>
      <c r="F112" s="485"/>
      <c r="G112" s="485"/>
      <c r="H112" s="485"/>
      <c r="I112" s="485"/>
      <c r="J112" s="485"/>
      <c r="K112" s="485"/>
    </row>
    <row r="113" spans="1:14" ht="14.25" customHeight="1" thickBot="1" x14ac:dyDescent="0.25">
      <c r="A113" s="517" t="s">
        <v>751</v>
      </c>
      <c r="B113" s="518"/>
      <c r="C113" s="519">
        <f>C46</f>
        <v>35000</v>
      </c>
      <c r="D113" s="519">
        <f t="shared" ref="D113:K113" si="25">D46</f>
        <v>68000</v>
      </c>
      <c r="E113" s="519">
        <f t="shared" si="25"/>
        <v>0</v>
      </c>
      <c r="F113" s="519">
        <f t="shared" si="25"/>
        <v>25000</v>
      </c>
      <c r="G113" s="519">
        <f t="shared" si="25"/>
        <v>0</v>
      </c>
      <c r="H113" s="519">
        <f t="shared" si="25"/>
        <v>0</v>
      </c>
      <c r="I113" s="519">
        <f t="shared" si="25"/>
        <v>0</v>
      </c>
      <c r="J113" s="519">
        <f t="shared" si="25"/>
        <v>0</v>
      </c>
      <c r="K113" s="519">
        <f t="shared" si="25"/>
        <v>0</v>
      </c>
    </row>
    <row r="114" spans="1:14" ht="12.75" customHeight="1" thickTop="1" x14ac:dyDescent="0.2">
      <c r="A114" s="585" t="s">
        <v>365</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754</v>
      </c>
      <c r="B116" s="545"/>
      <c r="C116" s="546">
        <f>C79</f>
        <v>0</v>
      </c>
      <c r="D116" s="546">
        <f t="shared" ref="D116:K116" si="26">D79</f>
        <v>35000</v>
      </c>
      <c r="E116" s="546">
        <f t="shared" si="26"/>
        <v>0</v>
      </c>
      <c r="F116" s="546">
        <f t="shared" si="26"/>
        <v>0</v>
      </c>
      <c r="G116" s="546">
        <f t="shared" si="26"/>
        <v>0</v>
      </c>
      <c r="H116" s="546">
        <f t="shared" si="26"/>
        <v>0</v>
      </c>
      <c r="I116" s="546">
        <f t="shared" si="26"/>
        <v>93000</v>
      </c>
      <c r="J116" s="546">
        <f t="shared" si="26"/>
        <v>0</v>
      </c>
      <c r="K116" s="546">
        <f t="shared" si="26"/>
        <v>0</v>
      </c>
    </row>
    <row r="117" spans="1:14" ht="14.25" thickTop="1" thickBot="1" x14ac:dyDescent="0.25">
      <c r="A117" s="547" t="s">
        <v>366</v>
      </c>
      <c r="B117" s="548"/>
      <c r="C117" s="549">
        <f>C80</f>
        <v>35000</v>
      </c>
      <c r="D117" s="549">
        <f t="shared" ref="D117:K117" si="27">D80</f>
        <v>33000</v>
      </c>
      <c r="E117" s="549">
        <f t="shared" si="27"/>
        <v>0</v>
      </c>
      <c r="F117" s="549">
        <f t="shared" si="27"/>
        <v>25000</v>
      </c>
      <c r="G117" s="549">
        <f t="shared" si="27"/>
        <v>0</v>
      </c>
      <c r="H117" s="549">
        <f t="shared" si="27"/>
        <v>0</v>
      </c>
      <c r="I117" s="549">
        <f t="shared" si="27"/>
        <v>-93000</v>
      </c>
      <c r="J117" s="549">
        <f t="shared" si="27"/>
        <v>0</v>
      </c>
      <c r="K117" s="549">
        <f t="shared" si="27"/>
        <v>0</v>
      </c>
    </row>
    <row r="118" spans="1:14" ht="24" thickTop="1" thickBot="1" x14ac:dyDescent="0.25">
      <c r="A118" s="550" t="s">
        <v>877</v>
      </c>
      <c r="B118" s="551"/>
      <c r="C118" s="549">
        <f>C81+C89</f>
        <v>622281</v>
      </c>
      <c r="D118" s="549">
        <f t="shared" ref="D118:K118" si="28">D81+D89</f>
        <v>1979888</v>
      </c>
      <c r="E118" s="549">
        <f t="shared" si="28"/>
        <v>11219</v>
      </c>
      <c r="F118" s="549">
        <f t="shared" si="28"/>
        <v>1288</v>
      </c>
      <c r="G118" s="549">
        <f t="shared" si="28"/>
        <v>94699</v>
      </c>
      <c r="H118" s="549">
        <f t="shared" si="28"/>
        <v>4914</v>
      </c>
      <c r="I118" s="549">
        <f t="shared" si="28"/>
        <v>45018</v>
      </c>
      <c r="J118" s="549">
        <f t="shared" si="28"/>
        <v>130410</v>
      </c>
      <c r="K118" s="549">
        <f t="shared" si="28"/>
        <v>40823</v>
      </c>
    </row>
    <row r="119" spans="1:14" ht="12.75" customHeight="1" thickTop="1" x14ac:dyDescent="0.2">
      <c r="A119" s="1489"/>
      <c r="B119" s="1490"/>
      <c r="C119" s="1491"/>
      <c r="D119" s="1491"/>
      <c r="E119" s="1491"/>
      <c r="F119" s="1491"/>
      <c r="G119" s="1491"/>
      <c r="H119" s="1491"/>
      <c r="I119" s="1491"/>
      <c r="J119" s="1491"/>
      <c r="K119" s="1491"/>
      <c r="L119" s="1492"/>
    </row>
    <row r="120" spans="1:14" ht="12" x14ac:dyDescent="0.15">
      <c r="A120" s="554" t="s">
        <v>848</v>
      </c>
      <c r="B120" s="555"/>
      <c r="C120" s="555"/>
      <c r="D120" s="555"/>
      <c r="E120" s="555"/>
      <c r="F120" s="555"/>
      <c r="G120" s="555"/>
      <c r="H120" s="555"/>
      <c r="I120" s="555"/>
      <c r="J120" s="555"/>
      <c r="K120" s="555"/>
      <c r="L120" s="555"/>
      <c r="M120" s="553"/>
      <c r="N120" s="553"/>
    </row>
    <row r="121" spans="1:14" ht="12" x14ac:dyDescent="0.15">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6" x14ac:dyDescent="0.15">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x14ac:dyDescent="0.2">
      <c r="A123" s="564" t="s">
        <v>342</v>
      </c>
      <c r="B123" s="565"/>
      <c r="C123" s="566"/>
      <c r="D123" s="566"/>
      <c r="E123" s="567"/>
      <c r="F123" s="566"/>
      <c r="G123" s="567"/>
      <c r="H123" s="566"/>
      <c r="I123" s="567"/>
      <c r="J123" s="566"/>
      <c r="K123" s="566"/>
      <c r="L123" s="566"/>
    </row>
    <row r="124" spans="1:14" ht="12" x14ac:dyDescent="0.15">
      <c r="A124" s="588" t="s">
        <v>442</v>
      </c>
      <c r="B124" s="586">
        <v>100</v>
      </c>
      <c r="C124" s="590">
        <f>'EstExp 12-20'!C116</f>
        <v>1102236</v>
      </c>
      <c r="D124" s="590">
        <f>'EstExp 12-20'!C155</f>
        <v>114500</v>
      </c>
      <c r="E124" s="591"/>
      <c r="F124" s="590">
        <f>'EstExp 12-20'!C214</f>
        <v>5500</v>
      </c>
      <c r="G124" s="592"/>
      <c r="H124" s="590">
        <f>'EstExp 12-20'!C316</f>
        <v>0</v>
      </c>
      <c r="I124" s="591"/>
      <c r="J124" s="590">
        <f>'EstExp 12-20'!C$429</f>
        <v>31273</v>
      </c>
      <c r="K124" s="590">
        <f>'EstExp 12-20'!C454</f>
        <v>0</v>
      </c>
      <c r="L124" s="593">
        <f t="shared" ref="L124:L132" si="29">SUM(C124:K124)</f>
        <v>1253509</v>
      </c>
    </row>
    <row r="125" spans="1:14" ht="12" x14ac:dyDescent="0.15">
      <c r="A125" s="588" t="s">
        <v>443</v>
      </c>
      <c r="B125" s="586">
        <v>200</v>
      </c>
      <c r="C125" s="590">
        <f>'EstExp 12-20'!D116</f>
        <v>218974</v>
      </c>
      <c r="D125" s="590">
        <f>'EstExp 12-20'!D155</f>
        <v>12000</v>
      </c>
      <c r="E125" s="592"/>
      <c r="F125" s="590">
        <f>'EstExp 12-20'!D214</f>
        <v>2015</v>
      </c>
      <c r="G125" s="590">
        <f>'EstExp 12-20'!D299</f>
        <v>58820</v>
      </c>
      <c r="H125" s="590">
        <f>'EstExp 12-20'!D316</f>
        <v>0</v>
      </c>
      <c r="I125" s="591"/>
      <c r="J125" s="590">
        <f>'EstExp 12-20'!D429</f>
        <v>6593</v>
      </c>
      <c r="K125" s="590">
        <f>'EstExp 12-20'!D454</f>
        <v>0</v>
      </c>
      <c r="L125" s="593">
        <f t="shared" si="29"/>
        <v>298402</v>
      </c>
    </row>
    <row r="126" spans="1:14" ht="12" x14ac:dyDescent="0.15">
      <c r="A126" s="588" t="s">
        <v>444</v>
      </c>
      <c r="B126" s="586">
        <v>300</v>
      </c>
      <c r="C126" s="590">
        <f>'EstExp 12-20'!E116</f>
        <v>147772</v>
      </c>
      <c r="D126" s="590">
        <f>'EstExp 12-20'!E155</f>
        <v>108700</v>
      </c>
      <c r="E126" s="590">
        <f>'EstExp 12-20'!E178</f>
        <v>0</v>
      </c>
      <c r="F126" s="590">
        <f>'EstExp 12-20'!E214</f>
        <v>162000</v>
      </c>
      <c r="G126" s="594"/>
      <c r="H126" s="590">
        <f>'EstExp 12-20'!E316</f>
        <v>0</v>
      </c>
      <c r="I126" s="591"/>
      <c r="J126" s="590">
        <f>'EstExp 12-20'!E429</f>
        <v>62911</v>
      </c>
      <c r="K126" s="590">
        <f>'EstExp 12-20'!E454</f>
        <v>25000</v>
      </c>
      <c r="L126" s="593">
        <f t="shared" si="29"/>
        <v>506383</v>
      </c>
    </row>
    <row r="127" spans="1:14" ht="12" x14ac:dyDescent="0.15">
      <c r="A127" s="588" t="s">
        <v>445</v>
      </c>
      <c r="B127" s="586">
        <v>400</v>
      </c>
      <c r="C127" s="590">
        <f>'EstExp 12-20'!F116</f>
        <v>206680</v>
      </c>
      <c r="D127" s="590">
        <f>'EstExp 12-20'!F155</f>
        <v>94000</v>
      </c>
      <c r="E127" s="594"/>
      <c r="F127" s="590">
        <f>'EstExp 12-20'!F214</f>
        <v>0</v>
      </c>
      <c r="G127" s="591"/>
      <c r="H127" s="590">
        <f>'EstExp 12-20'!F316</f>
        <v>0</v>
      </c>
      <c r="I127" s="591"/>
      <c r="J127" s="590">
        <f>'EstExp 12-20'!F429</f>
        <v>0</v>
      </c>
      <c r="K127" s="590">
        <f>'EstExp 12-20'!F454</f>
        <v>0</v>
      </c>
      <c r="L127" s="593">
        <f t="shared" si="29"/>
        <v>300680</v>
      </c>
    </row>
    <row r="128" spans="1:14" ht="12" x14ac:dyDescent="0.15">
      <c r="A128" s="588" t="s">
        <v>446</v>
      </c>
      <c r="B128" s="586">
        <v>500</v>
      </c>
      <c r="C128" s="590">
        <f>'EstExp 12-20'!G116</f>
        <v>15988</v>
      </c>
      <c r="D128" s="590">
        <f>'EstExp 12-20'!G155</f>
        <v>306000</v>
      </c>
      <c r="E128" s="592"/>
      <c r="F128" s="590">
        <f>'EstExp 12-20'!G214</f>
        <v>0</v>
      </c>
      <c r="G128" s="592"/>
      <c r="H128" s="590">
        <f>'EstExp 12-20'!G316</f>
        <v>40000</v>
      </c>
      <c r="I128" s="591"/>
      <c r="J128" s="590">
        <f>'EstExp 12-20'!G429</f>
        <v>0</v>
      </c>
      <c r="K128" s="590">
        <f>'EstExp 12-20'!G454</f>
        <v>0</v>
      </c>
      <c r="L128" s="593">
        <f t="shared" si="29"/>
        <v>361988</v>
      </c>
    </row>
    <row r="129" spans="1:12" ht="12" x14ac:dyDescent="0.15">
      <c r="A129" s="588" t="s">
        <v>447</v>
      </c>
      <c r="B129" s="586">
        <v>600</v>
      </c>
      <c r="C129" s="590">
        <f>'EstExp 12-20'!H116</f>
        <v>264375</v>
      </c>
      <c r="D129" s="590">
        <f>'EstExp 12-20'!H155</f>
        <v>0</v>
      </c>
      <c r="E129" s="590">
        <f>'EstExp 12-20'!H178</f>
        <v>57088</v>
      </c>
      <c r="F129" s="590">
        <f>'EstExp 12-20'!H214</f>
        <v>0</v>
      </c>
      <c r="G129" s="590">
        <f>'EstExp 12-20'!H299</f>
        <v>0</v>
      </c>
      <c r="H129" s="590">
        <f>'EstExp 12-20'!H316</f>
        <v>0</v>
      </c>
      <c r="I129" s="591"/>
      <c r="J129" s="590">
        <f>'EstExp 12-20'!H429</f>
        <v>1051</v>
      </c>
      <c r="K129" s="590">
        <f>'EstExp 12-20'!H454</f>
        <v>0</v>
      </c>
      <c r="L129" s="593">
        <f t="shared" si="29"/>
        <v>322514</v>
      </c>
    </row>
    <row r="130" spans="1:12" ht="12" x14ac:dyDescent="0.15">
      <c r="A130" s="588" t="s">
        <v>370</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315</v>
      </c>
      <c r="B132" s="587"/>
      <c r="C132" s="597">
        <f t="shared" ref="C132:H132" si="30">SUM(C124:C131)</f>
        <v>1956025</v>
      </c>
      <c r="D132" s="597">
        <f t="shared" si="30"/>
        <v>635200</v>
      </c>
      <c r="E132" s="597">
        <f t="shared" si="30"/>
        <v>57088</v>
      </c>
      <c r="F132" s="597">
        <f t="shared" si="30"/>
        <v>169515</v>
      </c>
      <c r="G132" s="597">
        <f t="shared" si="30"/>
        <v>58820</v>
      </c>
      <c r="H132" s="597">
        <f t="shared" si="30"/>
        <v>40000</v>
      </c>
      <c r="I132" s="598"/>
      <c r="J132" s="597">
        <f>SUM(J124:J131)</f>
        <v>101828</v>
      </c>
      <c r="K132" s="597">
        <f>SUM(K124:K131)</f>
        <v>25000</v>
      </c>
      <c r="L132" s="599">
        <f t="shared" si="29"/>
        <v>3043476</v>
      </c>
    </row>
    <row r="133" spans="1:12" ht="9.75" thickTop="1" x14ac:dyDescent="0.15"/>
  </sheetData>
  <sheetProtection sheet="1" objects="1" scenarios="1" formatCells="0" formatColumns="0" formatRows="0" insertColumns="0" insertRows="0" insertHyperlinks="0" deleteColumns="0" deleteRows="0" sort="0" autoFilter="0" pivotTables="0"/>
  <phoneticPr fontId="5" type="noConversion"/>
  <dataValidations count="6">
    <dataValidation type="whole" allowBlank="1" showInputMessage="1" showErrorMessage="1" promptTitle="No Decimal Allowed" prompt="Please enter whole number.  Decimals are not allowed." sqref="D10:K10 I98">
      <formula1>-999999999</formula1>
      <formula2>999999999</formula2>
    </dataValidation>
    <dataValidation type="whole" allowBlank="1" showErrorMessage="1" error="Please enter whole number.  Decimals are not allowed." sqref="C10 C98:H98 J98:K98">
      <formula1>-999999999</formula1>
      <formula2>999999999</formula2>
    </dataValidation>
    <dataValidation type="whole" allowBlank="1" showInputMessage="1" showErrorMessage="1" error="Please enter whole number.  Decimals are not allowed." sqref="C26:K30 C35:F38 C44:H45 C52:D53 C57:D78 E78:K78 F77:H77 H57:H64">
      <formula1>-99999999</formula1>
      <formula2>999999999</formula2>
    </dataValidation>
    <dataValidation type="whole" allowBlank="1" showInputMessage="1" showErrorMessage="1" error="Please enter whole number.  Decimals are not allowed." sqref="G35:K38">
      <formula1>-99999999999</formula1>
      <formula2>9999999999</formula2>
    </dataValidation>
    <dataValidation type="whole" allowBlank="1" showInputMessage="1" showErrorMessage="1" error="Please enter whole number.  Decimals are not allowed." sqref="J50:K77 I44:K45 I51:I77 C54:D56 C50:D51 E50:E77 F50:G76 H50:H56 H65:H76 D83:K83">
      <formula1>-9999999999</formula1>
      <formula2>9999999999</formula2>
    </dataValidation>
    <dataValidation type="whole" allowBlank="1" showInputMessage="1" showErrorMessage="1" error="Please do not use decimals or cents." sqref="C3:K3 C83 C91:K91">
      <formula1>-999999999999999</formula1>
      <formula2>999999999999999</formula2>
    </dataValidation>
  </dataValidations>
  <printOptions headings="1" gridLinesSet="0"/>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8"/>
  <sheetViews>
    <sheetView showGridLines="0" topLeftCell="A28" zoomScale="115" zoomScaleNormal="115" workbookViewId="0">
      <selection activeCell="C25" sqref="C25"/>
    </sheetView>
  </sheetViews>
  <sheetFormatPr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250</v>
      </c>
      <c r="D1" s="638" t="s">
        <v>251</v>
      </c>
      <c r="E1" s="638" t="s">
        <v>479</v>
      </c>
      <c r="F1" s="638" t="s">
        <v>480</v>
      </c>
      <c r="G1" s="638" t="s">
        <v>481</v>
      </c>
      <c r="H1" s="638" t="s">
        <v>482</v>
      </c>
      <c r="I1" s="638" t="s">
        <v>483</v>
      </c>
      <c r="J1" s="638" t="s">
        <v>484</v>
      </c>
      <c r="K1" s="638" t="s">
        <v>485</v>
      </c>
    </row>
    <row r="2" spans="1:11" ht="36" x14ac:dyDescent="0.2">
      <c r="A2" s="416" t="s">
        <v>839</v>
      </c>
      <c r="B2" s="639" t="s">
        <v>498</v>
      </c>
      <c r="C2" s="1485" t="s">
        <v>285</v>
      </c>
      <c r="D2" s="1485" t="s">
        <v>252</v>
      </c>
      <c r="E2" s="1485" t="s">
        <v>406</v>
      </c>
      <c r="F2" s="1485" t="s">
        <v>486</v>
      </c>
      <c r="G2" s="640" t="s">
        <v>385</v>
      </c>
      <c r="H2" s="640" t="s">
        <v>407</v>
      </c>
      <c r="I2" s="640" t="s">
        <v>488</v>
      </c>
      <c r="J2" s="640" t="s">
        <v>408</v>
      </c>
      <c r="K2" s="640" t="s">
        <v>489</v>
      </c>
    </row>
    <row r="3" spans="1:11" s="435" customFormat="1" ht="30.75" customHeight="1" thickBot="1" x14ac:dyDescent="0.25">
      <c r="A3" s="636" t="s">
        <v>887</v>
      </c>
      <c r="B3" s="602"/>
      <c r="C3" s="603">
        <v>833191</v>
      </c>
      <c r="D3" s="603">
        <v>2050684</v>
      </c>
      <c r="E3" s="603">
        <v>12107</v>
      </c>
      <c r="F3" s="603">
        <v>7893</v>
      </c>
      <c r="G3" s="603">
        <v>101518</v>
      </c>
      <c r="H3" s="603">
        <v>44914</v>
      </c>
      <c r="I3" s="603">
        <v>126401</v>
      </c>
      <c r="J3" s="603">
        <v>128411</v>
      </c>
      <c r="K3" s="603">
        <v>54256</v>
      </c>
    </row>
    <row r="4" spans="1:11" s="435" customFormat="1" ht="14.25" customHeight="1" thickTop="1" thickBot="1" x14ac:dyDescent="0.25">
      <c r="A4" s="1763" t="s">
        <v>755</v>
      </c>
      <c r="B4" s="1764"/>
      <c r="C4" s="475">
        <f>'BudgetSum 2-4'!C9+'BudgetSum 2-4'!C46</f>
        <v>1736164</v>
      </c>
      <c r="D4" s="475">
        <f>'BudgetSum 2-4'!D9+'BudgetSum 2-4'!D46</f>
        <v>599404</v>
      </c>
      <c r="E4" s="475">
        <f>'BudgetSum 2-4'!E9+'BudgetSum 2-4'!E46</f>
        <v>56200</v>
      </c>
      <c r="F4" s="475">
        <f>'BudgetSum 2-4'!F9+'BudgetSum 2-4'!F46</f>
        <v>162910</v>
      </c>
      <c r="G4" s="475">
        <f>'BudgetSum 2-4'!G9+'BudgetSum 2-4'!G46</f>
        <v>52001</v>
      </c>
      <c r="H4" s="475">
        <f>'BudgetSum 2-4'!H9+'BudgetSum 2-4'!H46</f>
        <v>0</v>
      </c>
      <c r="I4" s="475">
        <f>'BudgetSum 2-4'!I9+'BudgetSum 2-4'!I46</f>
        <v>11617</v>
      </c>
      <c r="J4" s="475">
        <f>'BudgetSum 2-4'!J9+'BudgetSum 2-4'!J46</f>
        <v>103827</v>
      </c>
      <c r="K4" s="475">
        <f>'BudgetSum 2-4'!K9+'BudgetSum 2-4'!K46</f>
        <v>11567</v>
      </c>
    </row>
    <row r="5" spans="1:11" s="435" customFormat="1" thickTop="1" x14ac:dyDescent="0.2">
      <c r="A5" s="635" t="s">
        <v>386</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351</v>
      </c>
      <c r="B7" s="611">
        <v>141</v>
      </c>
      <c r="C7" s="612"/>
      <c r="D7" s="612"/>
      <c r="E7" s="613"/>
      <c r="F7" s="612"/>
      <c r="G7" s="613"/>
      <c r="H7" s="609"/>
      <c r="I7" s="612"/>
      <c r="J7" s="613"/>
      <c r="K7" s="613"/>
    </row>
    <row r="8" spans="1:11" s="435" customFormat="1" ht="14.25" customHeight="1" x14ac:dyDescent="0.2">
      <c r="A8" s="614" t="s">
        <v>426</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72" t="s">
        <v>58</v>
      </c>
      <c r="B11" s="1768"/>
      <c r="C11" s="620">
        <f>SUM(C4,C10)</f>
        <v>1736164</v>
      </c>
      <c r="D11" s="620">
        <f t="shared" ref="D11:K11" si="1">SUM(D4,D10)</f>
        <v>599404</v>
      </c>
      <c r="E11" s="620">
        <f t="shared" si="1"/>
        <v>56200</v>
      </c>
      <c r="F11" s="620">
        <f t="shared" si="1"/>
        <v>162910</v>
      </c>
      <c r="G11" s="620">
        <f t="shared" si="1"/>
        <v>52001</v>
      </c>
      <c r="H11" s="620">
        <f t="shared" si="1"/>
        <v>0</v>
      </c>
      <c r="I11" s="620">
        <f t="shared" si="1"/>
        <v>11617</v>
      </c>
      <c r="J11" s="620">
        <f t="shared" si="1"/>
        <v>103827</v>
      </c>
      <c r="K11" s="620">
        <f t="shared" si="1"/>
        <v>11567</v>
      </c>
    </row>
    <row r="12" spans="1:11" s="435" customFormat="1" ht="14.25" customHeight="1" thickTop="1" thickBot="1" x14ac:dyDescent="0.25">
      <c r="A12" s="621" t="s">
        <v>92</v>
      </c>
      <c r="B12" s="622"/>
      <c r="C12" s="620">
        <f>SUM(C3,C11)</f>
        <v>2569355</v>
      </c>
      <c r="D12" s="620">
        <f t="shared" ref="D12:K12" si="2">SUM(D3,D11)</f>
        <v>2650088</v>
      </c>
      <c r="E12" s="620">
        <f t="shared" si="2"/>
        <v>68307</v>
      </c>
      <c r="F12" s="620">
        <f t="shared" si="2"/>
        <v>170803</v>
      </c>
      <c r="G12" s="620">
        <f t="shared" si="2"/>
        <v>153519</v>
      </c>
      <c r="H12" s="620">
        <f t="shared" si="2"/>
        <v>44914</v>
      </c>
      <c r="I12" s="620">
        <f t="shared" si="2"/>
        <v>138018</v>
      </c>
      <c r="J12" s="620">
        <f t="shared" si="2"/>
        <v>232238</v>
      </c>
      <c r="K12" s="620">
        <f t="shared" si="2"/>
        <v>65823</v>
      </c>
    </row>
    <row r="13" spans="1:11" s="435" customFormat="1" ht="14.25" customHeight="1" thickTop="1" thickBot="1" x14ac:dyDescent="0.25">
      <c r="A13" s="1767" t="s">
        <v>756</v>
      </c>
      <c r="B13" s="1768"/>
      <c r="C13" s="475">
        <f>SUM('BudgetSum 2-4'!C19,'BudgetSum 2-4'!C79)</f>
        <v>1956025</v>
      </c>
      <c r="D13" s="475">
        <f>SUM('BudgetSum 2-4'!D19,'BudgetSum 2-4'!D79)</f>
        <v>670200</v>
      </c>
      <c r="E13" s="475">
        <f>SUM('BudgetSum 2-4'!E19,'BudgetSum 2-4'!E79)</f>
        <v>57088</v>
      </c>
      <c r="F13" s="475">
        <f>SUM('BudgetSum 2-4'!F19,'BudgetSum 2-4'!F79)</f>
        <v>169515</v>
      </c>
      <c r="G13" s="475">
        <f>SUM('BudgetSum 2-4'!G19,'BudgetSum 2-4'!G79)</f>
        <v>58820</v>
      </c>
      <c r="H13" s="475">
        <f>SUM('BudgetSum 2-4'!H19,'BudgetSum 2-4'!H79)</f>
        <v>40000</v>
      </c>
      <c r="I13" s="475">
        <f>SUM('BudgetSum 2-4'!I19,'BudgetSum 2-4'!I79)</f>
        <v>93000</v>
      </c>
      <c r="J13" s="475">
        <f>SUM('BudgetSum 2-4'!J19,'BudgetSum 2-4'!J79)</f>
        <v>101828</v>
      </c>
      <c r="K13" s="475">
        <f>SUM('BudgetSum 2-4'!K19,'BudgetSum 2-4'!K79)</f>
        <v>25000</v>
      </c>
    </row>
    <row r="14" spans="1:11" s="626" customFormat="1" thickTop="1" x14ac:dyDescent="0.2">
      <c r="A14" s="635" t="s">
        <v>387</v>
      </c>
      <c r="B14" s="623"/>
      <c r="C14" s="624"/>
      <c r="D14" s="624"/>
      <c r="E14" s="624"/>
      <c r="F14" s="624"/>
      <c r="G14" s="624"/>
      <c r="H14" s="624"/>
      <c r="I14" s="624"/>
      <c r="J14" s="624"/>
      <c r="K14" s="625"/>
    </row>
    <row r="15" spans="1:11" s="435" customFormat="1" ht="14.25" customHeight="1" x14ac:dyDescent="0.2">
      <c r="A15" s="627" t="s">
        <v>757</v>
      </c>
      <c r="B15" s="455">
        <v>141</v>
      </c>
      <c r="C15" s="608"/>
      <c r="D15" s="608"/>
      <c r="E15" s="609"/>
      <c r="F15" s="608"/>
      <c r="G15" s="609"/>
      <c r="H15" s="609"/>
      <c r="I15" s="608"/>
      <c r="J15" s="609"/>
      <c r="K15" s="609"/>
    </row>
    <row r="16" spans="1:11" s="435" customFormat="1" ht="14.25" customHeight="1" x14ac:dyDescent="0.2">
      <c r="A16" s="610" t="s">
        <v>458</v>
      </c>
      <c r="B16" s="628">
        <v>411</v>
      </c>
      <c r="C16" s="608"/>
      <c r="D16" s="608"/>
      <c r="E16" s="608"/>
      <c r="F16" s="608"/>
      <c r="G16" s="608"/>
      <c r="H16" s="612"/>
      <c r="I16" s="609"/>
      <c r="J16" s="608"/>
      <c r="K16" s="608"/>
    </row>
    <row r="17" spans="1:11" s="435" customFormat="1" ht="14.25" customHeight="1" x14ac:dyDescent="0.2">
      <c r="A17" s="614" t="s">
        <v>426</v>
      </c>
      <c r="B17" s="629">
        <v>433</v>
      </c>
      <c r="C17" s="608"/>
      <c r="D17" s="608"/>
      <c r="E17" s="608"/>
      <c r="F17" s="608"/>
      <c r="G17" s="608"/>
      <c r="H17" s="609"/>
      <c r="I17" s="609"/>
      <c r="J17" s="608"/>
      <c r="K17" s="608"/>
    </row>
    <row r="18" spans="1:11" s="435" customFormat="1" ht="14.25" customHeight="1" x14ac:dyDescent="0.2">
      <c r="A18" s="610" t="s">
        <v>427</v>
      </c>
      <c r="B18" s="628">
        <v>499</v>
      </c>
      <c r="C18" s="608"/>
      <c r="D18" s="608"/>
      <c r="E18" s="608"/>
      <c r="F18" s="608"/>
      <c r="G18" s="608"/>
      <c r="H18" s="612"/>
      <c r="I18" s="612"/>
      <c r="J18" s="608"/>
      <c r="K18" s="608"/>
    </row>
    <row r="19" spans="1:11" s="435" customFormat="1" ht="14.25" customHeight="1" thickBot="1" x14ac:dyDescent="0.25">
      <c r="A19" s="1763" t="s">
        <v>93</v>
      </c>
      <c r="B19" s="1764"/>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1956025</v>
      </c>
      <c r="D20" s="475">
        <f>SUM(D13,D19)</f>
        <v>670200</v>
      </c>
      <c r="E20" s="475">
        <f t="shared" ref="E20:K20" si="4">SUM(E13,E19)</f>
        <v>57088</v>
      </c>
      <c r="F20" s="475">
        <f t="shared" si="4"/>
        <v>169515</v>
      </c>
      <c r="G20" s="475">
        <f t="shared" si="4"/>
        <v>58820</v>
      </c>
      <c r="H20" s="475">
        <f t="shared" si="4"/>
        <v>40000</v>
      </c>
      <c r="I20" s="475">
        <f t="shared" si="4"/>
        <v>93000</v>
      </c>
      <c r="J20" s="475">
        <f t="shared" si="4"/>
        <v>101828</v>
      </c>
      <c r="K20" s="475">
        <f t="shared" si="4"/>
        <v>25000</v>
      </c>
    </row>
    <row r="21" spans="1:11" s="435" customFormat="1" ht="28.5" customHeight="1" thickTop="1" thickBot="1" x14ac:dyDescent="0.25">
      <c r="A21" s="1765" t="s">
        <v>888</v>
      </c>
      <c r="B21" s="1766"/>
      <c r="C21" s="459">
        <f>SUM(C12-C20)</f>
        <v>613330</v>
      </c>
      <c r="D21" s="459">
        <f t="shared" ref="D21:K21" si="5">SUM(D12-D20)</f>
        <v>1979888</v>
      </c>
      <c r="E21" s="459">
        <f t="shared" si="5"/>
        <v>11219</v>
      </c>
      <c r="F21" s="459">
        <f t="shared" si="5"/>
        <v>1288</v>
      </c>
      <c r="G21" s="459">
        <f t="shared" si="5"/>
        <v>94699</v>
      </c>
      <c r="H21" s="459">
        <f t="shared" si="5"/>
        <v>4914</v>
      </c>
      <c r="I21" s="459">
        <f t="shared" si="5"/>
        <v>45018</v>
      </c>
      <c r="J21" s="459">
        <f t="shared" si="5"/>
        <v>130410</v>
      </c>
      <c r="K21" s="459">
        <f t="shared" si="5"/>
        <v>40823</v>
      </c>
    </row>
    <row r="22" spans="1:11" s="633" customFormat="1" ht="18" customHeight="1" thickTop="1" x14ac:dyDescent="0.2">
      <c r="A22" s="1493"/>
      <c r="B22" s="1494"/>
      <c r="C22" s="1495"/>
      <c r="D22" s="1495"/>
      <c r="E22" s="1495"/>
      <c r="F22" s="1495"/>
      <c r="G22" s="1495"/>
      <c r="H22" s="1495"/>
      <c r="I22" s="1495"/>
      <c r="J22" s="1495"/>
      <c r="K22" s="1495"/>
    </row>
    <row r="23" spans="1:11" s="633" customFormat="1" ht="34.5" customHeight="1" thickBot="1" x14ac:dyDescent="0.25">
      <c r="A23" s="636" t="s">
        <v>900</v>
      </c>
      <c r="B23" s="602"/>
      <c r="C23" s="603">
        <v>8951</v>
      </c>
      <c r="D23" s="609"/>
      <c r="E23" s="609"/>
      <c r="F23" s="609"/>
      <c r="G23" s="609"/>
      <c r="H23" s="609"/>
      <c r="I23" s="609"/>
      <c r="J23" s="609"/>
      <c r="K23" s="609"/>
    </row>
    <row r="24" spans="1:11" s="633" customFormat="1" ht="24" customHeight="1" thickTop="1" thickBot="1" x14ac:dyDescent="0.25">
      <c r="A24" s="1763" t="s">
        <v>755</v>
      </c>
      <c r="B24" s="1764"/>
      <c r="C24" s="475">
        <f>'BudgetSum 2-4'!C85</f>
        <v>6000</v>
      </c>
      <c r="D24" s="609"/>
      <c r="E24" s="609"/>
      <c r="F24" s="609"/>
      <c r="G24" s="609"/>
      <c r="H24" s="609"/>
      <c r="I24" s="609"/>
      <c r="J24" s="609"/>
      <c r="K24" s="609"/>
    </row>
    <row r="25" spans="1:11" ht="12" customHeight="1" thickTop="1" thickBot="1" x14ac:dyDescent="0.25">
      <c r="A25" s="621" t="s">
        <v>92</v>
      </c>
      <c r="B25" s="622"/>
      <c r="C25" s="620">
        <f>SUM(C23,C24)</f>
        <v>14951</v>
      </c>
      <c r="D25" s="609"/>
      <c r="E25" s="609"/>
      <c r="F25" s="609"/>
      <c r="G25" s="609"/>
      <c r="H25" s="609"/>
      <c r="I25" s="609"/>
      <c r="J25" s="609"/>
      <c r="K25" s="609"/>
    </row>
    <row r="26" spans="1:11" ht="12" customHeight="1" thickTop="1" thickBot="1" x14ac:dyDescent="0.25">
      <c r="A26" s="1767" t="s">
        <v>756</v>
      </c>
      <c r="B26" s="1768"/>
      <c r="C26" s="475">
        <f>'BudgetSum 2-4'!C87</f>
        <v>6000</v>
      </c>
      <c r="D26" s="609"/>
      <c r="E26" s="609"/>
      <c r="F26" s="609"/>
      <c r="G26" s="609"/>
      <c r="H26" s="609"/>
      <c r="I26" s="609"/>
      <c r="J26" s="609"/>
      <c r="K26" s="609"/>
    </row>
    <row r="27" spans="1:11" ht="14.25" thickTop="1" thickBot="1" x14ac:dyDescent="0.25">
      <c r="A27" s="1765" t="s">
        <v>901</v>
      </c>
      <c r="B27" s="1766"/>
      <c r="C27" s="459">
        <f>SUM(C25-C26)</f>
        <v>8951</v>
      </c>
      <c r="D27" s="609"/>
      <c r="E27" s="609"/>
      <c r="F27" s="609"/>
      <c r="G27" s="609"/>
      <c r="H27" s="609"/>
      <c r="I27" s="609"/>
      <c r="J27" s="609"/>
      <c r="K27" s="609"/>
    </row>
    <row r="28" spans="1:11" ht="18" customHeight="1" thickTop="1" thickBot="1" x14ac:dyDescent="0.25">
      <c r="A28" s="1493"/>
      <c r="B28" s="1494"/>
      <c r="C28" s="1495"/>
      <c r="D28" s="1495"/>
      <c r="E28" s="1495"/>
      <c r="F28" s="1495"/>
      <c r="G28" s="1495"/>
      <c r="H28" s="1495"/>
      <c r="I28" s="1495"/>
      <c r="J28" s="1495"/>
      <c r="K28" s="1495"/>
    </row>
    <row r="29" spans="1:11" ht="27.75" thickTop="1" thickBot="1" x14ac:dyDescent="0.25">
      <c r="A29" s="1543" t="s">
        <v>902</v>
      </c>
      <c r="B29" s="1544"/>
      <c r="C29" s="1526">
        <f>C3+C23</f>
        <v>842142</v>
      </c>
      <c r="D29" s="1526">
        <f t="shared" ref="D29:K30" si="6">D3</f>
        <v>2050684</v>
      </c>
      <c r="E29" s="1526">
        <f t="shared" si="6"/>
        <v>12107</v>
      </c>
      <c r="F29" s="1526">
        <f t="shared" si="6"/>
        <v>7893</v>
      </c>
      <c r="G29" s="1526">
        <f t="shared" si="6"/>
        <v>101518</v>
      </c>
      <c r="H29" s="1526">
        <f t="shared" si="6"/>
        <v>44914</v>
      </c>
      <c r="I29" s="1526">
        <f t="shared" si="6"/>
        <v>126401</v>
      </c>
      <c r="J29" s="1526">
        <f t="shared" si="6"/>
        <v>128411</v>
      </c>
      <c r="K29" s="1526">
        <f t="shared" si="6"/>
        <v>54256</v>
      </c>
    </row>
    <row r="30" spans="1:11" ht="13.5" thickTop="1" x14ac:dyDescent="0.2">
      <c r="A30" s="1769" t="s">
        <v>755</v>
      </c>
      <c r="B30" s="1770"/>
      <c r="C30" s="1526">
        <f>C4+C24</f>
        <v>1742164</v>
      </c>
      <c r="D30" s="1526">
        <f t="shared" si="6"/>
        <v>599404</v>
      </c>
      <c r="E30" s="1526">
        <f t="shared" si="6"/>
        <v>56200</v>
      </c>
      <c r="F30" s="1526">
        <f t="shared" si="6"/>
        <v>162910</v>
      </c>
      <c r="G30" s="1526">
        <f t="shared" si="6"/>
        <v>52001</v>
      </c>
      <c r="H30" s="1526">
        <f t="shared" si="6"/>
        <v>0</v>
      </c>
      <c r="I30" s="1526">
        <f t="shared" si="6"/>
        <v>11617</v>
      </c>
      <c r="J30" s="1526">
        <f t="shared" si="6"/>
        <v>103827</v>
      </c>
      <c r="K30" s="1526">
        <f t="shared" si="6"/>
        <v>11567</v>
      </c>
    </row>
    <row r="31" spans="1:11" x14ac:dyDescent="0.2">
      <c r="A31" s="1545" t="s">
        <v>91</v>
      </c>
      <c r="B31" s="1546"/>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71" t="s">
        <v>58</v>
      </c>
      <c r="B32" s="1764"/>
      <c r="C32" s="619">
        <f t="shared" ref="C32:K32" si="8">SUM(C30,C31)</f>
        <v>1742164</v>
      </c>
      <c r="D32" s="619">
        <f t="shared" si="8"/>
        <v>599404</v>
      </c>
      <c r="E32" s="619">
        <f t="shared" si="8"/>
        <v>56200</v>
      </c>
      <c r="F32" s="619">
        <f t="shared" si="8"/>
        <v>162910</v>
      </c>
      <c r="G32" s="619">
        <f t="shared" si="8"/>
        <v>52001</v>
      </c>
      <c r="H32" s="619">
        <f t="shared" si="8"/>
        <v>0</v>
      </c>
      <c r="I32" s="619">
        <f t="shared" si="8"/>
        <v>11617</v>
      </c>
      <c r="J32" s="619">
        <f t="shared" si="8"/>
        <v>103827</v>
      </c>
      <c r="K32" s="619">
        <f t="shared" si="8"/>
        <v>11567</v>
      </c>
    </row>
    <row r="33" spans="1:11" ht="14.25" thickTop="1" thickBot="1" x14ac:dyDescent="0.25">
      <c r="A33" s="1547" t="s">
        <v>92</v>
      </c>
      <c r="B33" s="1548"/>
      <c r="C33" s="1549">
        <f t="shared" ref="C33:K33" si="9">SUM(C29,C32)</f>
        <v>2584306</v>
      </c>
      <c r="D33" s="1549">
        <f t="shared" si="9"/>
        <v>2650088</v>
      </c>
      <c r="E33" s="1549">
        <f t="shared" si="9"/>
        <v>68307</v>
      </c>
      <c r="F33" s="1549">
        <f t="shared" si="9"/>
        <v>170803</v>
      </c>
      <c r="G33" s="1549">
        <f t="shared" si="9"/>
        <v>153519</v>
      </c>
      <c r="H33" s="1549">
        <f t="shared" si="9"/>
        <v>44914</v>
      </c>
      <c r="I33" s="1549">
        <f t="shared" si="9"/>
        <v>138018</v>
      </c>
      <c r="J33" s="1549">
        <f t="shared" si="9"/>
        <v>232238</v>
      </c>
      <c r="K33" s="1549">
        <f t="shared" si="9"/>
        <v>65823</v>
      </c>
    </row>
    <row r="34" spans="1:11" ht="13.5" thickTop="1" x14ac:dyDescent="0.2">
      <c r="A34" s="1761" t="s">
        <v>756</v>
      </c>
      <c r="B34" s="1762"/>
      <c r="C34" s="1526">
        <f>'BudgetSum 2-4'!C107+'BudgetSum 2-4'!C116</f>
        <v>1962025</v>
      </c>
      <c r="D34" s="1526">
        <f t="shared" ref="D34:K34" si="10">D13</f>
        <v>670200</v>
      </c>
      <c r="E34" s="1526">
        <f t="shared" si="10"/>
        <v>57088</v>
      </c>
      <c r="F34" s="1526">
        <f t="shared" si="10"/>
        <v>169515</v>
      </c>
      <c r="G34" s="1526">
        <f t="shared" si="10"/>
        <v>58820</v>
      </c>
      <c r="H34" s="1526">
        <f t="shared" si="10"/>
        <v>40000</v>
      </c>
      <c r="I34" s="1526">
        <f t="shared" si="10"/>
        <v>93000</v>
      </c>
      <c r="J34" s="1526">
        <f t="shared" si="10"/>
        <v>101828</v>
      </c>
      <c r="K34" s="1526">
        <f t="shared" si="10"/>
        <v>25000</v>
      </c>
    </row>
    <row r="35" spans="1:11" ht="13.5" thickBot="1" x14ac:dyDescent="0.25">
      <c r="A35" s="1763" t="s">
        <v>93</v>
      </c>
      <c r="B35" s="1764"/>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50" t="s">
        <v>59</v>
      </c>
      <c r="B36" s="1551"/>
      <c r="C36" s="1552">
        <f t="shared" ref="C36:K36" si="12">SUM(C34,C35)</f>
        <v>1962025</v>
      </c>
      <c r="D36" s="1552">
        <f t="shared" si="12"/>
        <v>670200</v>
      </c>
      <c r="E36" s="1552">
        <f t="shared" si="12"/>
        <v>57088</v>
      </c>
      <c r="F36" s="1552">
        <f t="shared" si="12"/>
        <v>169515</v>
      </c>
      <c r="G36" s="1552">
        <f t="shared" si="12"/>
        <v>58820</v>
      </c>
      <c r="H36" s="1552">
        <f t="shared" si="12"/>
        <v>40000</v>
      </c>
      <c r="I36" s="1552">
        <f t="shared" si="12"/>
        <v>93000</v>
      </c>
      <c r="J36" s="1552">
        <f t="shared" si="12"/>
        <v>101828</v>
      </c>
      <c r="K36" s="1552">
        <f t="shared" si="12"/>
        <v>25000</v>
      </c>
    </row>
    <row r="37" spans="1:11" ht="27.75" customHeight="1" thickTop="1" thickBot="1" x14ac:dyDescent="0.25">
      <c r="A37" s="1765" t="s">
        <v>903</v>
      </c>
      <c r="B37" s="1766"/>
      <c r="C37" s="459">
        <f t="shared" ref="C37:K37" si="13">SUM(C33-C36)</f>
        <v>622281</v>
      </c>
      <c r="D37" s="459">
        <f t="shared" si="13"/>
        <v>1979888</v>
      </c>
      <c r="E37" s="459">
        <f t="shared" si="13"/>
        <v>11219</v>
      </c>
      <c r="F37" s="459">
        <f t="shared" si="13"/>
        <v>1288</v>
      </c>
      <c r="G37" s="459">
        <f t="shared" si="13"/>
        <v>94699</v>
      </c>
      <c r="H37" s="459">
        <f t="shared" si="13"/>
        <v>4914</v>
      </c>
      <c r="I37" s="459">
        <f t="shared" si="13"/>
        <v>45018</v>
      </c>
      <c r="J37" s="459">
        <f t="shared" si="13"/>
        <v>130410</v>
      </c>
      <c r="K37" s="459">
        <f t="shared" si="13"/>
        <v>40823</v>
      </c>
    </row>
    <row r="38" spans="1:11" ht="13.5" thickTop="1" x14ac:dyDescent="0.2"/>
  </sheetData>
  <sheetProtection sheet="1" objects="1" scenarios="1" formatCells="0" formatColumns="0" formatRows="0" insertColumns="0" insertRows="0" insertHyperlinks="0" deleteColumns="0" deleteRows="0" sort="0" autoFilter="0" pivotTables="0"/>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formula1>0</formula1>
      <formula2>9999999999999990</formula2>
    </dataValidation>
    <dataValidation type="whole" allowBlank="1" showInputMessage="1" showErrorMessage="1" error="Please enter whole number.  Decimals are not allowed." sqref="C6:K9 C15:K18 D23:K27">
      <formula1>-9999999999</formula1>
      <formula2>9999999999</formula2>
    </dataValidation>
  </dataValidations>
  <printOptions headings="1" gridLinesSet="0"/>
  <pageMargins left="0.2" right="0.2" top="0.5" bottom="0.5" header="0.3" footer="0.3"/>
  <pageSetup scale="76" firstPageNumber="5" fitToHeight="0" orientation="landscape" useFirstPageNumber="1" r:id="rId1"/>
  <headerFooter>
    <oddHeader>&amp;LPage &amp;P&amp;C&amp;"Arial,Bold"SUMMARY OF CASH TRANSACTIONS&amp;RPage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K272"/>
  <sheetViews>
    <sheetView showGridLines="0" zoomScaleNormal="100" workbookViewId="0">
      <pane xSplit="2" ySplit="2" topLeftCell="C76" activePane="bottomRight" state="frozenSplit"/>
      <selection pane="topRight"/>
      <selection pane="bottomLeft"/>
      <selection pane="bottomRight" activeCell="C82" sqref="C82"/>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250</v>
      </c>
      <c r="D1" s="20" t="s">
        <v>251</v>
      </c>
      <c r="E1" s="20" t="s">
        <v>479</v>
      </c>
      <c r="F1" s="20" t="s">
        <v>480</v>
      </c>
      <c r="G1" s="21" t="s">
        <v>481</v>
      </c>
      <c r="H1" s="21" t="s">
        <v>482</v>
      </c>
      <c r="I1" s="21" t="s">
        <v>483</v>
      </c>
      <c r="J1" s="21" t="s">
        <v>484</v>
      </c>
      <c r="K1" s="21" t="s">
        <v>485</v>
      </c>
    </row>
    <row r="2" spans="1:11" s="26" customFormat="1" ht="36" x14ac:dyDescent="0.2">
      <c r="A2" s="416" t="s">
        <v>839</v>
      </c>
      <c r="B2" s="23" t="s">
        <v>551</v>
      </c>
      <c r="C2" s="24" t="s">
        <v>487</v>
      </c>
      <c r="D2" s="24" t="s">
        <v>252</v>
      </c>
      <c r="E2" s="24" t="s">
        <v>406</v>
      </c>
      <c r="F2" s="24" t="s">
        <v>486</v>
      </c>
      <c r="G2" s="25" t="s">
        <v>550</v>
      </c>
      <c r="H2" s="25" t="s">
        <v>407</v>
      </c>
      <c r="I2" s="25" t="s">
        <v>488</v>
      </c>
      <c r="J2" s="25" t="s">
        <v>408</v>
      </c>
      <c r="K2" s="25" t="s">
        <v>489</v>
      </c>
    </row>
    <row r="3" spans="1:11" s="32" customFormat="1" ht="16.7" customHeight="1" x14ac:dyDescent="0.2">
      <c r="A3" s="27" t="s">
        <v>687</v>
      </c>
      <c r="B3" s="28"/>
      <c r="C3" s="29"/>
      <c r="D3" s="29"/>
      <c r="E3" s="29"/>
      <c r="F3" s="29"/>
      <c r="G3" s="30"/>
      <c r="H3" s="30"/>
      <c r="I3" s="30"/>
      <c r="J3" s="30"/>
      <c r="K3" s="31"/>
    </row>
    <row r="4" spans="1:11" s="32" customFormat="1" ht="15.75" customHeight="1" x14ac:dyDescent="0.2">
      <c r="A4" s="415" t="s">
        <v>441</v>
      </c>
      <c r="B4" s="33">
        <v>1100</v>
      </c>
      <c r="C4" s="34"/>
      <c r="D4" s="35"/>
      <c r="E4" s="35"/>
      <c r="F4" s="35"/>
      <c r="G4" s="36"/>
      <c r="H4" s="36"/>
      <c r="I4" s="36"/>
      <c r="J4" s="36"/>
      <c r="K4" s="37"/>
    </row>
    <row r="5" spans="1:11" s="32" customFormat="1" ht="14.25" x14ac:dyDescent="0.2">
      <c r="A5" s="409" t="s">
        <v>818</v>
      </c>
      <c r="B5" s="47" t="s">
        <v>476</v>
      </c>
      <c r="C5" s="38">
        <v>305363</v>
      </c>
      <c r="D5" s="38">
        <v>92534</v>
      </c>
      <c r="E5" s="38">
        <v>56100</v>
      </c>
      <c r="F5" s="38">
        <v>27760</v>
      </c>
      <c r="G5" s="38">
        <v>15000</v>
      </c>
      <c r="H5" s="38"/>
      <c r="I5" s="38">
        <v>11567</v>
      </c>
      <c r="J5" s="38">
        <v>101827</v>
      </c>
      <c r="K5" s="38">
        <v>11567</v>
      </c>
    </row>
    <row r="6" spans="1:11" s="32" customFormat="1" ht="14.25" x14ac:dyDescent="0.2">
      <c r="A6" s="410" t="s">
        <v>735</v>
      </c>
      <c r="B6" s="39">
        <v>1130</v>
      </c>
      <c r="C6" s="40"/>
      <c r="D6" s="38">
        <v>11567</v>
      </c>
      <c r="E6" s="41"/>
      <c r="F6" s="41"/>
      <c r="G6" s="42"/>
      <c r="H6" s="42"/>
      <c r="I6" s="42"/>
      <c r="J6" s="42"/>
      <c r="K6" s="42"/>
    </row>
    <row r="7" spans="1:11" s="46" customFormat="1" ht="12" x14ac:dyDescent="0.2">
      <c r="A7" s="411" t="s">
        <v>27</v>
      </c>
      <c r="B7" s="43">
        <v>1140</v>
      </c>
      <c r="C7" s="38">
        <v>4627</v>
      </c>
      <c r="D7" s="38"/>
      <c r="E7" s="41"/>
      <c r="F7" s="38"/>
      <c r="G7" s="38"/>
      <c r="H7" s="38"/>
      <c r="I7" s="42"/>
      <c r="J7" s="42"/>
      <c r="K7" s="42"/>
    </row>
    <row r="8" spans="1:11" s="46" customFormat="1" ht="12" x14ac:dyDescent="0.2">
      <c r="A8" s="412" t="s">
        <v>28</v>
      </c>
      <c r="B8" s="47">
        <v>1150</v>
      </c>
      <c r="C8" s="41"/>
      <c r="D8" s="41"/>
      <c r="E8" s="41"/>
      <c r="F8" s="41"/>
      <c r="G8" s="44">
        <v>35001</v>
      </c>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321</v>
      </c>
      <c r="B11" s="47">
        <v>1190</v>
      </c>
      <c r="C11" s="38"/>
      <c r="D11" s="38"/>
      <c r="E11" s="38"/>
      <c r="F11" s="38"/>
      <c r="G11" s="38"/>
      <c r="H11" s="38"/>
      <c r="I11" s="38"/>
      <c r="J11" s="38"/>
      <c r="K11" s="38"/>
    </row>
    <row r="12" spans="1:11" s="46" customFormat="1" ht="12.75" thickBot="1" x14ac:dyDescent="0.25">
      <c r="A12" s="48" t="s">
        <v>367</v>
      </c>
      <c r="B12" s="49"/>
      <c r="C12" s="50">
        <f>SUM(C5:C11)</f>
        <v>309990</v>
      </c>
      <c r="D12" s="50">
        <f t="shared" ref="D12:K12" si="0">SUM(D5:D11)</f>
        <v>104101</v>
      </c>
      <c r="E12" s="50">
        <f t="shared" si="0"/>
        <v>56100</v>
      </c>
      <c r="F12" s="50">
        <f t="shared" si="0"/>
        <v>27760</v>
      </c>
      <c r="G12" s="50">
        <f t="shared" si="0"/>
        <v>50001</v>
      </c>
      <c r="H12" s="50">
        <f t="shared" si="0"/>
        <v>0</v>
      </c>
      <c r="I12" s="50">
        <f t="shared" si="0"/>
        <v>11567</v>
      </c>
      <c r="J12" s="50">
        <f t="shared" si="0"/>
        <v>101827</v>
      </c>
      <c r="K12" s="50">
        <f t="shared" si="0"/>
        <v>11567</v>
      </c>
    </row>
    <row r="13" spans="1:11" s="32" customFormat="1" ht="15.75" customHeight="1" thickTop="1" x14ac:dyDescent="0.2">
      <c r="A13" s="417" t="s">
        <v>328</v>
      </c>
      <c r="B13" s="51">
        <v>1200</v>
      </c>
      <c r="C13" s="52"/>
      <c r="D13" s="52"/>
      <c r="E13" s="52"/>
      <c r="F13" s="52"/>
      <c r="G13" s="53"/>
      <c r="H13" s="53"/>
      <c r="I13" s="53"/>
      <c r="J13" s="53"/>
      <c r="K13" s="53"/>
    </row>
    <row r="14" spans="1:11" s="32" customFormat="1" ht="12" x14ac:dyDescent="0.2">
      <c r="A14" s="412" t="s">
        <v>329</v>
      </c>
      <c r="B14" s="47">
        <v>1210</v>
      </c>
      <c r="C14" s="38"/>
      <c r="D14" s="38"/>
      <c r="E14" s="38"/>
      <c r="F14" s="38"/>
      <c r="G14" s="38"/>
      <c r="H14" s="38"/>
      <c r="I14" s="38"/>
      <c r="J14" s="38"/>
      <c r="K14" s="38"/>
    </row>
    <row r="15" spans="1:11" s="32" customFormat="1" ht="12" x14ac:dyDescent="0.2">
      <c r="A15" s="409" t="s">
        <v>330</v>
      </c>
      <c r="B15" s="54">
        <v>1220</v>
      </c>
      <c r="C15" s="38"/>
      <c r="D15" s="38"/>
      <c r="E15" s="38"/>
      <c r="F15" s="38"/>
      <c r="G15" s="38"/>
      <c r="H15" s="38"/>
      <c r="I15" s="38"/>
      <c r="J15" s="38"/>
      <c r="K15" s="38"/>
    </row>
    <row r="16" spans="1:11" s="32" customFormat="1" ht="14.25" x14ac:dyDescent="0.2">
      <c r="A16" s="409" t="s">
        <v>737</v>
      </c>
      <c r="B16" s="54">
        <v>1230</v>
      </c>
      <c r="C16" s="38">
        <v>44000</v>
      </c>
      <c r="D16" s="38"/>
      <c r="E16" s="38"/>
      <c r="F16" s="38"/>
      <c r="G16" s="38"/>
      <c r="H16" s="38"/>
      <c r="I16" s="38"/>
      <c r="J16" s="38"/>
      <c r="K16" s="38"/>
    </row>
    <row r="17" spans="1:11" s="32" customFormat="1" ht="12" x14ac:dyDescent="0.2">
      <c r="A17" s="412" t="s">
        <v>322</v>
      </c>
      <c r="B17" s="47">
        <v>1290</v>
      </c>
      <c r="C17" s="38"/>
      <c r="D17" s="38"/>
      <c r="E17" s="38"/>
      <c r="F17" s="38"/>
      <c r="G17" s="38"/>
      <c r="H17" s="38"/>
      <c r="I17" s="38"/>
      <c r="J17" s="38"/>
      <c r="K17" s="38"/>
    </row>
    <row r="18" spans="1:11" s="46" customFormat="1" ht="12.75" thickBot="1" x14ac:dyDescent="0.25">
      <c r="A18" s="55" t="s">
        <v>96</v>
      </c>
      <c r="B18" s="56"/>
      <c r="C18" s="57">
        <f>SUM(C14:C17)</f>
        <v>44000</v>
      </c>
      <c r="D18" s="57">
        <f t="shared" ref="D18:K18" si="1">SUM(D14:D17)</f>
        <v>0</v>
      </c>
      <c r="E18" s="57">
        <f t="shared" si="1"/>
        <v>0</v>
      </c>
      <c r="F18" s="57">
        <f t="shared" si="1"/>
        <v>0</v>
      </c>
      <c r="G18" s="57">
        <f t="shared" si="1"/>
        <v>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428</v>
      </c>
      <c r="B20" s="47">
        <v>1311</v>
      </c>
      <c r="C20" s="38"/>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429</v>
      </c>
      <c r="B22" s="62">
        <v>1313</v>
      </c>
      <c r="C22" s="38"/>
      <c r="D22" s="41"/>
      <c r="E22" s="41"/>
      <c r="F22" s="41"/>
      <c r="G22" s="42"/>
      <c r="H22" s="42"/>
      <c r="I22" s="42"/>
      <c r="J22" s="42"/>
      <c r="K22" s="42"/>
    </row>
    <row r="23" spans="1:11" s="32" customFormat="1" ht="12" x14ac:dyDescent="0.2">
      <c r="A23" s="413" t="s">
        <v>337</v>
      </c>
      <c r="B23" s="62">
        <v>1314</v>
      </c>
      <c r="C23" s="38"/>
      <c r="D23" s="41"/>
      <c r="E23" s="41"/>
      <c r="F23" s="41"/>
      <c r="G23" s="42"/>
      <c r="H23" s="42"/>
      <c r="I23" s="42"/>
      <c r="J23" s="42"/>
      <c r="K23" s="42"/>
    </row>
    <row r="24" spans="1:11" s="67" customFormat="1" ht="12.75" x14ac:dyDescent="0.2">
      <c r="A24" s="414" t="s">
        <v>574</v>
      </c>
      <c r="B24" s="63">
        <v>1321</v>
      </c>
      <c r="C24" s="38"/>
      <c r="D24" s="64"/>
      <c r="E24" s="65"/>
      <c r="F24" s="64"/>
      <c r="G24" s="66"/>
      <c r="H24" s="66"/>
      <c r="I24" s="66"/>
      <c r="J24" s="66"/>
      <c r="K24" s="66"/>
    </row>
    <row r="25" spans="1:11" s="69" customFormat="1" ht="12" x14ac:dyDescent="0.2">
      <c r="A25" s="414" t="s">
        <v>575</v>
      </c>
      <c r="B25" s="68">
        <v>1322</v>
      </c>
      <c r="C25" s="38"/>
      <c r="D25" s="64"/>
      <c r="E25" s="64"/>
      <c r="F25" s="66"/>
      <c r="G25" s="66"/>
      <c r="H25" s="66"/>
      <c r="I25" s="66"/>
      <c r="J25" s="66"/>
      <c r="K25" s="66"/>
    </row>
    <row r="26" spans="1:11" ht="12" x14ac:dyDescent="0.2">
      <c r="A26" s="414" t="s">
        <v>576</v>
      </c>
      <c r="B26" s="68">
        <v>1323</v>
      </c>
      <c r="C26" s="38"/>
      <c r="D26" s="64"/>
      <c r="E26" s="64"/>
      <c r="F26" s="64"/>
      <c r="G26" s="66"/>
      <c r="H26" s="66"/>
      <c r="I26" s="66"/>
      <c r="J26" s="66"/>
      <c r="K26" s="66"/>
    </row>
    <row r="27" spans="1:11" ht="12" x14ac:dyDescent="0.2">
      <c r="A27" s="414" t="s">
        <v>577</v>
      </c>
      <c r="B27" s="68">
        <v>1324</v>
      </c>
      <c r="C27" s="38"/>
      <c r="D27" s="64"/>
      <c r="E27" s="64"/>
      <c r="F27" s="64"/>
      <c r="G27" s="66"/>
      <c r="H27" s="66"/>
      <c r="I27" s="66"/>
      <c r="J27" s="66"/>
      <c r="K27" s="66"/>
    </row>
    <row r="28" spans="1:11" ht="12" x14ac:dyDescent="0.2">
      <c r="A28" s="414" t="s">
        <v>578</v>
      </c>
      <c r="B28" s="68">
        <v>1331</v>
      </c>
      <c r="C28" s="38"/>
      <c r="D28" s="64"/>
      <c r="E28" s="64"/>
      <c r="F28" s="64"/>
      <c r="G28" s="66"/>
      <c r="H28" s="66"/>
      <c r="I28" s="66"/>
      <c r="J28" s="66"/>
      <c r="K28" s="66"/>
    </row>
    <row r="29" spans="1:11" ht="12" x14ac:dyDescent="0.2">
      <c r="A29" s="414" t="s">
        <v>579</v>
      </c>
      <c r="B29" s="68">
        <v>1332</v>
      </c>
      <c r="C29" s="38"/>
      <c r="D29" s="64"/>
      <c r="E29" s="64"/>
      <c r="F29" s="64"/>
      <c r="G29" s="66"/>
      <c r="H29" s="66"/>
      <c r="I29" s="66"/>
      <c r="J29" s="66"/>
      <c r="K29" s="66"/>
    </row>
    <row r="30" spans="1:11" ht="12" x14ac:dyDescent="0.2">
      <c r="A30" s="414" t="s">
        <v>580</v>
      </c>
      <c r="B30" s="68">
        <v>1333</v>
      </c>
      <c r="C30" s="38"/>
      <c r="D30" s="64"/>
      <c r="E30" s="64"/>
      <c r="F30" s="64"/>
      <c r="G30" s="66"/>
      <c r="H30" s="66"/>
      <c r="I30" s="66"/>
      <c r="J30" s="66"/>
      <c r="K30" s="66"/>
    </row>
    <row r="31" spans="1:11" ht="12" x14ac:dyDescent="0.2">
      <c r="A31" s="414" t="s">
        <v>581</v>
      </c>
      <c r="B31" s="68">
        <v>1334</v>
      </c>
      <c r="C31" s="38"/>
      <c r="D31" s="64"/>
      <c r="E31" s="64"/>
      <c r="F31" s="64"/>
      <c r="G31" s="66"/>
      <c r="H31" s="66"/>
      <c r="I31" s="66"/>
      <c r="J31" s="66"/>
      <c r="K31" s="66"/>
    </row>
    <row r="32" spans="1:11" ht="12" x14ac:dyDescent="0.2">
      <c r="A32" s="414" t="s">
        <v>582</v>
      </c>
      <c r="B32" s="68">
        <v>1341</v>
      </c>
      <c r="C32" s="38"/>
      <c r="D32" s="64"/>
      <c r="E32" s="64"/>
      <c r="F32" s="64"/>
      <c r="G32" s="66"/>
      <c r="H32" s="66"/>
      <c r="I32" s="66"/>
      <c r="J32" s="66"/>
      <c r="K32" s="66"/>
    </row>
    <row r="33" spans="1:11" ht="12" x14ac:dyDescent="0.2">
      <c r="A33" s="414" t="s">
        <v>583</v>
      </c>
      <c r="B33" s="68">
        <v>1342</v>
      </c>
      <c r="C33" s="38">
        <v>3000</v>
      </c>
      <c r="D33" s="64"/>
      <c r="E33" s="64"/>
      <c r="F33" s="64"/>
      <c r="G33" s="66"/>
      <c r="H33" s="66"/>
      <c r="I33" s="66"/>
      <c r="J33" s="66"/>
      <c r="K33" s="66"/>
    </row>
    <row r="34" spans="1:11" ht="12" x14ac:dyDescent="0.2">
      <c r="A34" s="414" t="s">
        <v>584</v>
      </c>
      <c r="B34" s="68">
        <v>1343</v>
      </c>
      <c r="C34" s="38"/>
      <c r="D34" s="64"/>
      <c r="E34" s="64"/>
      <c r="F34" s="64"/>
      <c r="G34" s="66"/>
      <c r="H34" s="66"/>
      <c r="I34" s="66"/>
      <c r="J34" s="66"/>
      <c r="K34" s="66"/>
    </row>
    <row r="35" spans="1:11" ht="12" x14ac:dyDescent="0.2">
      <c r="A35" s="414" t="s">
        <v>585</v>
      </c>
      <c r="B35" s="68">
        <v>1344</v>
      </c>
      <c r="C35" s="38"/>
      <c r="D35" s="64"/>
      <c r="E35" s="64"/>
      <c r="F35" s="64"/>
      <c r="G35" s="66"/>
      <c r="H35" s="66"/>
      <c r="I35" s="66"/>
      <c r="J35" s="66"/>
      <c r="K35" s="66"/>
    </row>
    <row r="36" spans="1:11" ht="12" x14ac:dyDescent="0.2">
      <c r="A36" s="414" t="s">
        <v>586</v>
      </c>
      <c r="B36" s="63">
        <v>1351</v>
      </c>
      <c r="C36" s="38"/>
      <c r="D36" s="64"/>
      <c r="E36" s="64"/>
      <c r="F36" s="64"/>
      <c r="G36" s="66"/>
      <c r="H36" s="66"/>
      <c r="I36" s="66"/>
      <c r="J36" s="66"/>
      <c r="K36" s="66"/>
    </row>
    <row r="37" spans="1:11" ht="12" x14ac:dyDescent="0.2">
      <c r="A37" s="414" t="s">
        <v>587</v>
      </c>
      <c r="B37" s="68">
        <v>1352</v>
      </c>
      <c r="C37" s="38"/>
      <c r="D37" s="64"/>
      <c r="E37" s="64"/>
      <c r="F37" s="64"/>
      <c r="G37" s="66"/>
      <c r="H37" s="66"/>
      <c r="I37" s="66"/>
      <c r="J37" s="66"/>
      <c r="K37" s="66"/>
    </row>
    <row r="38" spans="1:11" ht="12" x14ac:dyDescent="0.2">
      <c r="A38" s="414" t="s">
        <v>588</v>
      </c>
      <c r="B38" s="68">
        <v>1353</v>
      </c>
      <c r="C38" s="38"/>
      <c r="D38" s="64"/>
      <c r="E38" s="64"/>
      <c r="F38" s="64"/>
      <c r="G38" s="66"/>
      <c r="H38" s="66"/>
      <c r="I38" s="66"/>
      <c r="J38" s="66"/>
      <c r="K38" s="66"/>
    </row>
    <row r="39" spans="1:11" ht="12" x14ac:dyDescent="0.2">
      <c r="A39" s="414" t="s">
        <v>589</v>
      </c>
      <c r="B39" s="68">
        <v>1354</v>
      </c>
      <c r="C39" s="38"/>
      <c r="D39" s="64"/>
      <c r="E39" s="64"/>
      <c r="F39" s="64"/>
      <c r="G39" s="66"/>
      <c r="H39" s="66"/>
      <c r="I39" s="66"/>
      <c r="J39" s="66"/>
      <c r="K39" s="66"/>
    </row>
    <row r="40" spans="1:11" ht="12.75" thickBot="1" x14ac:dyDescent="0.25">
      <c r="A40" s="71" t="s">
        <v>97</v>
      </c>
      <c r="B40" s="72"/>
      <c r="C40" s="73">
        <f>SUM(C20:C39)</f>
        <v>3000</v>
      </c>
      <c r="D40" s="64"/>
      <c r="E40" s="64"/>
      <c r="F40" s="64"/>
      <c r="G40" s="66"/>
      <c r="H40" s="66"/>
      <c r="I40" s="66"/>
      <c r="J40" s="66"/>
      <c r="K40" s="66"/>
    </row>
    <row r="41" spans="1:11" ht="15.75" customHeight="1" thickTop="1" x14ac:dyDescent="0.2">
      <c r="A41" s="74" t="s">
        <v>148</v>
      </c>
      <c r="B41" s="75">
        <v>1400</v>
      </c>
      <c r="C41" s="64"/>
      <c r="D41" s="64"/>
      <c r="E41" s="64"/>
      <c r="F41" s="64"/>
      <c r="G41" s="66"/>
      <c r="H41" s="66"/>
      <c r="I41" s="66"/>
      <c r="J41" s="66"/>
      <c r="K41" s="66"/>
    </row>
    <row r="42" spans="1:11" ht="12" x14ac:dyDescent="0.2">
      <c r="A42" s="76" t="s">
        <v>590</v>
      </c>
      <c r="B42" s="68">
        <v>1411</v>
      </c>
      <c r="C42" s="64"/>
      <c r="D42" s="64"/>
      <c r="E42" s="64"/>
      <c r="F42" s="38">
        <v>1000</v>
      </c>
      <c r="G42" s="66"/>
      <c r="H42" s="66"/>
      <c r="I42" s="66"/>
      <c r="J42" s="66"/>
      <c r="K42" s="66"/>
    </row>
    <row r="43" spans="1:11" ht="12" x14ac:dyDescent="0.2">
      <c r="A43" s="76" t="s">
        <v>591</v>
      </c>
      <c r="B43" s="68">
        <v>1412</v>
      </c>
      <c r="C43" s="64"/>
      <c r="D43" s="64"/>
      <c r="E43" s="64"/>
      <c r="F43" s="38">
        <v>11000</v>
      </c>
      <c r="G43" s="66"/>
      <c r="H43" s="66"/>
      <c r="I43" s="66"/>
      <c r="J43" s="66"/>
      <c r="K43" s="66"/>
    </row>
    <row r="44" spans="1:11" ht="12" x14ac:dyDescent="0.2">
      <c r="A44" s="76" t="s">
        <v>592</v>
      </c>
      <c r="B44" s="68">
        <v>1413</v>
      </c>
      <c r="C44" s="64"/>
      <c r="D44" s="64"/>
      <c r="E44" s="64"/>
      <c r="F44" s="38"/>
      <c r="G44" s="66"/>
      <c r="H44" s="66"/>
      <c r="I44" s="66"/>
      <c r="J44" s="66"/>
      <c r="K44" s="66"/>
    </row>
    <row r="45" spans="1:11" ht="12" x14ac:dyDescent="0.2">
      <c r="A45" s="76" t="s">
        <v>593</v>
      </c>
      <c r="B45" s="68">
        <v>1415</v>
      </c>
      <c r="C45" s="64"/>
      <c r="D45" s="64"/>
      <c r="E45" s="64"/>
      <c r="F45" s="38"/>
      <c r="G45" s="66"/>
      <c r="H45" s="66"/>
      <c r="I45" s="66"/>
      <c r="J45" s="66"/>
      <c r="K45" s="66"/>
    </row>
    <row r="46" spans="1:11" ht="12" x14ac:dyDescent="0.2">
      <c r="A46" s="76" t="s">
        <v>594</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368</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736</v>
      </c>
      <c r="B50" s="78">
        <v>1424</v>
      </c>
      <c r="C50" s="64"/>
      <c r="D50" s="64"/>
      <c r="E50" s="64"/>
      <c r="F50" s="38"/>
      <c r="G50" s="66"/>
      <c r="H50" s="66"/>
      <c r="I50" s="66"/>
      <c r="J50" s="66"/>
      <c r="K50" s="66"/>
    </row>
    <row r="51" spans="1:11" ht="12" x14ac:dyDescent="0.2">
      <c r="A51" s="79" t="s">
        <v>4</v>
      </c>
      <c r="B51" s="80" t="s">
        <v>215</v>
      </c>
      <c r="C51" s="81"/>
      <c r="D51" s="82"/>
      <c r="E51" s="81"/>
      <c r="F51" s="38"/>
      <c r="G51" s="83"/>
      <c r="H51" s="83"/>
      <c r="I51" s="83"/>
      <c r="J51" s="83"/>
      <c r="K51" s="83"/>
    </row>
    <row r="52" spans="1:11" ht="12" x14ac:dyDescent="0.2">
      <c r="A52" s="79" t="s">
        <v>1</v>
      </c>
      <c r="B52" s="80" t="s">
        <v>216</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334</v>
      </c>
      <c r="C54" s="81"/>
      <c r="D54" s="81"/>
      <c r="E54" s="81"/>
      <c r="F54" s="38"/>
      <c r="G54" s="83"/>
      <c r="H54" s="83"/>
      <c r="I54" s="83"/>
      <c r="J54" s="83"/>
      <c r="K54" s="83"/>
    </row>
    <row r="55" spans="1:11" ht="12" x14ac:dyDescent="0.2">
      <c r="A55" s="86" t="s">
        <v>726</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734</v>
      </c>
      <c r="B58" s="87" t="s">
        <v>335</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336</v>
      </c>
      <c r="C62" s="81"/>
      <c r="D62" s="81"/>
      <c r="E62" s="81"/>
      <c r="F62" s="38"/>
      <c r="G62" s="83"/>
      <c r="H62" s="83"/>
      <c r="I62" s="83"/>
      <c r="J62" s="83"/>
      <c r="K62" s="83"/>
    </row>
    <row r="63" spans="1:11" ht="12.75" thickBot="1" x14ac:dyDescent="0.25">
      <c r="A63" s="89" t="s">
        <v>98</v>
      </c>
      <c r="B63" s="90"/>
      <c r="C63" s="81"/>
      <c r="D63" s="81"/>
      <c r="E63" s="81"/>
      <c r="F63" s="91">
        <f>SUM(F42:F62)</f>
        <v>12000</v>
      </c>
      <c r="G63" s="83"/>
      <c r="H63" s="83"/>
      <c r="I63" s="83"/>
      <c r="J63" s="83"/>
      <c r="K63" s="83"/>
    </row>
    <row r="64" spans="1:11" ht="15.75" customHeight="1" thickTop="1" x14ac:dyDescent="0.2">
      <c r="A64" s="92" t="s">
        <v>117</v>
      </c>
      <c r="B64" s="93" t="s">
        <v>688</v>
      </c>
      <c r="C64" s="81"/>
      <c r="D64" s="81"/>
      <c r="E64" s="81"/>
      <c r="F64" s="81"/>
      <c r="G64" s="83"/>
      <c r="H64" s="83"/>
      <c r="I64" s="83"/>
      <c r="J64" s="83"/>
      <c r="K64" s="83"/>
    </row>
    <row r="65" spans="1:11" ht="12" x14ac:dyDescent="0.2">
      <c r="A65" s="86" t="s">
        <v>118</v>
      </c>
      <c r="B65" s="80">
        <v>1510</v>
      </c>
      <c r="C65" s="38">
        <v>42000</v>
      </c>
      <c r="D65" s="38">
        <v>35000</v>
      </c>
      <c r="E65" s="38">
        <v>100</v>
      </c>
      <c r="F65" s="38">
        <v>1000</v>
      </c>
      <c r="G65" s="38">
        <v>2000</v>
      </c>
      <c r="H65" s="38"/>
      <c r="I65" s="38">
        <v>50</v>
      </c>
      <c r="J65" s="38">
        <v>2000</v>
      </c>
      <c r="K65" s="38"/>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42000</v>
      </c>
      <c r="D67" s="91">
        <f t="shared" ref="D67:K67" si="2">SUM(D65:D66)</f>
        <v>35000</v>
      </c>
      <c r="E67" s="91">
        <f t="shared" si="2"/>
        <v>100</v>
      </c>
      <c r="F67" s="91">
        <f t="shared" si="2"/>
        <v>1000</v>
      </c>
      <c r="G67" s="91">
        <f t="shared" si="2"/>
        <v>2000</v>
      </c>
      <c r="H67" s="91">
        <f t="shared" si="2"/>
        <v>0</v>
      </c>
      <c r="I67" s="91">
        <f t="shared" si="2"/>
        <v>50</v>
      </c>
      <c r="J67" s="91">
        <f t="shared" si="2"/>
        <v>2000</v>
      </c>
      <c r="K67" s="91">
        <f t="shared" si="2"/>
        <v>0</v>
      </c>
    </row>
    <row r="68" spans="1:11" ht="15.75" customHeight="1" thickTop="1" x14ac:dyDescent="0.2">
      <c r="A68" s="92" t="s">
        <v>563</v>
      </c>
      <c r="B68" s="93" t="s">
        <v>689</v>
      </c>
      <c r="C68" s="81"/>
      <c r="D68" s="81"/>
      <c r="E68" s="81"/>
      <c r="F68" s="81"/>
      <c r="G68" s="83"/>
      <c r="H68" s="83"/>
      <c r="I68" s="83"/>
      <c r="J68" s="83"/>
      <c r="K68" s="83"/>
    </row>
    <row r="69" spans="1:11" ht="12" x14ac:dyDescent="0.2">
      <c r="A69" s="84" t="s">
        <v>564</v>
      </c>
      <c r="B69" s="80">
        <v>1611</v>
      </c>
      <c r="C69" s="38">
        <v>24000</v>
      </c>
      <c r="D69" s="94"/>
      <c r="E69" s="81"/>
      <c r="F69" s="81"/>
      <c r="G69" s="83"/>
      <c r="H69" s="83"/>
      <c r="I69" s="83"/>
      <c r="J69" s="83"/>
      <c r="K69" s="83"/>
    </row>
    <row r="70" spans="1:11" ht="12" x14ac:dyDescent="0.2">
      <c r="A70" s="84" t="s">
        <v>565</v>
      </c>
      <c r="B70" s="80">
        <v>1612</v>
      </c>
      <c r="C70" s="38">
        <v>1</v>
      </c>
      <c r="D70" s="94"/>
      <c r="E70" s="81"/>
      <c r="F70" s="81"/>
      <c r="G70" s="83"/>
      <c r="H70" s="83"/>
      <c r="I70" s="83"/>
      <c r="J70" s="83"/>
      <c r="K70" s="83"/>
    </row>
    <row r="71" spans="1:11" ht="12" x14ac:dyDescent="0.2">
      <c r="A71" s="84" t="s">
        <v>155</v>
      </c>
      <c r="B71" s="80">
        <v>1613</v>
      </c>
      <c r="C71" s="38"/>
      <c r="D71" s="94"/>
      <c r="E71" s="81"/>
      <c r="F71" s="81"/>
      <c r="G71" s="83"/>
      <c r="H71" s="83"/>
      <c r="I71" s="83"/>
      <c r="J71" s="83"/>
      <c r="K71" s="83"/>
    </row>
    <row r="72" spans="1:11" ht="12" x14ac:dyDescent="0.2">
      <c r="A72" s="84" t="s">
        <v>466</v>
      </c>
      <c r="B72" s="80">
        <v>1614</v>
      </c>
      <c r="C72" s="38"/>
      <c r="D72" s="94"/>
      <c r="E72" s="81"/>
      <c r="F72" s="81"/>
      <c r="G72" s="83"/>
      <c r="H72" s="83"/>
      <c r="I72" s="83"/>
      <c r="J72" s="83"/>
      <c r="K72" s="83"/>
    </row>
    <row r="73" spans="1:11" ht="12" x14ac:dyDescent="0.2">
      <c r="A73" s="84" t="s">
        <v>149</v>
      </c>
      <c r="B73" s="80">
        <v>1620</v>
      </c>
      <c r="C73" s="38">
        <v>2000</v>
      </c>
      <c r="D73" s="81"/>
      <c r="E73" s="81"/>
      <c r="F73" s="81"/>
      <c r="G73" s="83"/>
      <c r="H73" s="83"/>
      <c r="I73" s="83"/>
      <c r="J73" s="83"/>
      <c r="K73" s="83"/>
    </row>
    <row r="74" spans="1:11" ht="12" x14ac:dyDescent="0.2">
      <c r="A74" s="95" t="s">
        <v>465</v>
      </c>
      <c r="B74" s="96">
        <v>1690</v>
      </c>
      <c r="C74" s="38">
        <v>500</v>
      </c>
      <c r="D74" s="97"/>
      <c r="E74" s="97"/>
      <c r="F74" s="97"/>
      <c r="G74" s="98"/>
      <c r="H74" s="98"/>
      <c r="I74" s="98"/>
      <c r="J74" s="98"/>
      <c r="K74" s="98"/>
    </row>
    <row r="75" spans="1:11" ht="12.75" thickBot="1" x14ac:dyDescent="0.25">
      <c r="A75" s="99" t="s">
        <v>100</v>
      </c>
      <c r="B75" s="100"/>
      <c r="C75" s="101">
        <f>SUM(C69:C74)</f>
        <v>26501</v>
      </c>
      <c r="D75" s="97"/>
      <c r="E75" s="97"/>
      <c r="F75" s="97"/>
      <c r="G75" s="98"/>
      <c r="H75" s="98"/>
      <c r="I75" s="98"/>
      <c r="J75" s="98"/>
      <c r="K75" s="98"/>
    </row>
    <row r="76" spans="1:11" ht="15.75" customHeight="1" thickTop="1" x14ac:dyDescent="0.2">
      <c r="A76" s="102" t="s">
        <v>338</v>
      </c>
      <c r="B76" s="103" t="s">
        <v>690</v>
      </c>
      <c r="C76" s="97"/>
      <c r="D76" s="97"/>
      <c r="E76" s="97"/>
      <c r="F76" s="97"/>
      <c r="G76" s="98"/>
      <c r="H76" s="98"/>
      <c r="I76" s="98"/>
      <c r="J76" s="98"/>
      <c r="K76" s="98"/>
    </row>
    <row r="77" spans="1:11" ht="12" x14ac:dyDescent="0.2">
      <c r="A77" s="95" t="s">
        <v>150</v>
      </c>
      <c r="B77" s="96">
        <v>1711</v>
      </c>
      <c r="C77" s="38">
        <v>10000</v>
      </c>
      <c r="D77" s="38"/>
      <c r="E77" s="97"/>
      <c r="F77" s="97"/>
      <c r="G77" s="98"/>
      <c r="H77" s="98"/>
      <c r="I77" s="98"/>
      <c r="J77" s="98"/>
      <c r="K77" s="98"/>
    </row>
    <row r="78" spans="1:11" ht="12" x14ac:dyDescent="0.2">
      <c r="A78" s="95" t="s">
        <v>151</v>
      </c>
      <c r="B78" s="96">
        <v>1719</v>
      </c>
      <c r="C78" s="38"/>
      <c r="D78" s="38"/>
      <c r="E78" s="97"/>
      <c r="F78" s="97"/>
      <c r="G78" s="98"/>
      <c r="H78" s="98"/>
      <c r="I78" s="98"/>
      <c r="J78" s="98"/>
      <c r="K78" s="98"/>
    </row>
    <row r="79" spans="1:11" ht="12" x14ac:dyDescent="0.2">
      <c r="A79" s="95" t="s">
        <v>152</v>
      </c>
      <c r="B79" s="96">
        <v>1720</v>
      </c>
      <c r="C79" s="38">
        <v>800</v>
      </c>
      <c r="D79" s="38"/>
      <c r="E79" s="97"/>
      <c r="F79" s="97"/>
      <c r="G79" s="98"/>
      <c r="H79" s="98"/>
      <c r="I79" s="98"/>
      <c r="J79" s="98"/>
      <c r="K79" s="98"/>
    </row>
    <row r="80" spans="1:11" ht="12" x14ac:dyDescent="0.2">
      <c r="A80" s="95" t="s">
        <v>153</v>
      </c>
      <c r="B80" s="96">
        <v>1730</v>
      </c>
      <c r="C80" s="38"/>
      <c r="D80" s="38"/>
      <c r="E80" s="97"/>
      <c r="F80" s="97"/>
      <c r="G80" s="98"/>
      <c r="H80" s="98"/>
      <c r="I80" s="98"/>
      <c r="J80" s="98"/>
      <c r="K80" s="98"/>
    </row>
    <row r="81" spans="1:11" ht="12" x14ac:dyDescent="0.2">
      <c r="A81" s="104" t="s">
        <v>464</v>
      </c>
      <c r="B81" s="96">
        <v>1790</v>
      </c>
      <c r="C81" s="38"/>
      <c r="D81" s="38"/>
      <c r="E81" s="97"/>
      <c r="F81" s="97"/>
      <c r="G81" s="98"/>
      <c r="H81" s="98"/>
      <c r="I81" s="98"/>
      <c r="J81" s="98"/>
      <c r="K81" s="98"/>
    </row>
    <row r="82" spans="1:11" ht="12" x14ac:dyDescent="0.2">
      <c r="A82" s="104" t="s">
        <v>858</v>
      </c>
      <c r="B82" s="96" t="s">
        <v>856</v>
      </c>
      <c r="C82" s="1553">
        <v>6000</v>
      </c>
      <c r="D82" s="1500"/>
      <c r="E82" s="1498"/>
      <c r="F82" s="97"/>
      <c r="G82" s="98"/>
      <c r="H82" s="98"/>
      <c r="I82" s="98"/>
      <c r="J82" s="98"/>
      <c r="K82" s="98"/>
    </row>
    <row r="83" spans="1:11" ht="12.75" thickBot="1" x14ac:dyDescent="0.25">
      <c r="A83" s="99" t="s">
        <v>859</v>
      </c>
      <c r="B83" s="100"/>
      <c r="C83" s="101">
        <f>SUM(C77:C81)</f>
        <v>10800</v>
      </c>
      <c r="D83" s="1499">
        <f>SUM(D77:D81)</f>
        <v>0</v>
      </c>
      <c r="E83" s="97"/>
      <c r="F83" s="97"/>
      <c r="G83" s="98"/>
      <c r="H83" s="98"/>
      <c r="I83" s="98"/>
      <c r="J83" s="98"/>
      <c r="K83" s="98"/>
    </row>
    <row r="84" spans="1:11" ht="12.75" thickTop="1" x14ac:dyDescent="0.2">
      <c r="A84" s="1554" t="s">
        <v>860</v>
      </c>
      <c r="B84" s="1555"/>
      <c r="C84" s="1556">
        <f>C83+C82</f>
        <v>16800</v>
      </c>
      <c r="D84" s="97"/>
      <c r="E84" s="97"/>
      <c r="F84" s="97"/>
      <c r="G84" s="98"/>
      <c r="H84" s="98"/>
      <c r="I84" s="98"/>
      <c r="J84" s="98"/>
      <c r="K84" s="98"/>
    </row>
    <row r="85" spans="1:11" ht="15.75" customHeight="1" x14ac:dyDescent="0.2">
      <c r="A85" s="102" t="s">
        <v>697</v>
      </c>
      <c r="B85" s="103" t="s">
        <v>691</v>
      </c>
      <c r="C85" s="97"/>
      <c r="D85" s="97"/>
      <c r="E85" s="97"/>
      <c r="F85" s="97"/>
      <c r="G85" s="98"/>
      <c r="H85" s="98"/>
      <c r="I85" s="98"/>
      <c r="J85" s="98"/>
      <c r="K85" s="98"/>
    </row>
    <row r="86" spans="1:11" ht="12" x14ac:dyDescent="0.2">
      <c r="A86" s="95" t="s">
        <v>34</v>
      </c>
      <c r="B86" s="96">
        <v>1811</v>
      </c>
      <c r="C86" s="38">
        <v>10000</v>
      </c>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339</v>
      </c>
      <c r="B89" s="96">
        <v>1819</v>
      </c>
      <c r="C89" s="38"/>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463</v>
      </c>
      <c r="B93" s="96">
        <v>1829</v>
      </c>
      <c r="C93" s="38">
        <v>1</v>
      </c>
      <c r="D93" s="97"/>
      <c r="E93" s="97"/>
      <c r="F93" s="97"/>
      <c r="G93" s="98"/>
      <c r="H93" s="98"/>
      <c r="I93" s="98"/>
      <c r="J93" s="98"/>
      <c r="K93" s="98"/>
    </row>
    <row r="94" spans="1:11" ht="12" x14ac:dyDescent="0.2">
      <c r="A94" s="95" t="s">
        <v>287</v>
      </c>
      <c r="B94" s="96">
        <v>1890</v>
      </c>
      <c r="C94" s="38"/>
      <c r="D94" s="97"/>
      <c r="E94" s="97"/>
      <c r="F94" s="97"/>
      <c r="G94" s="98"/>
      <c r="H94" s="98"/>
      <c r="I94" s="98"/>
      <c r="J94" s="98"/>
      <c r="K94" s="98"/>
    </row>
    <row r="95" spans="1:11" ht="12.75" thickBot="1" x14ac:dyDescent="0.25">
      <c r="A95" s="99" t="s">
        <v>101</v>
      </c>
      <c r="B95" s="100"/>
      <c r="C95" s="101">
        <f>SUM(C86:C94)</f>
        <v>10001</v>
      </c>
      <c r="D95" s="97"/>
      <c r="E95" s="97"/>
      <c r="F95" s="97"/>
      <c r="G95" s="98"/>
      <c r="H95" s="98"/>
      <c r="I95" s="98"/>
      <c r="J95" s="98"/>
      <c r="K95" s="98"/>
    </row>
    <row r="96" spans="1:11" ht="15.75" customHeight="1" thickTop="1" x14ac:dyDescent="0.2">
      <c r="A96" s="105" t="s">
        <v>213</v>
      </c>
      <c r="B96" s="106" t="s">
        <v>692</v>
      </c>
      <c r="C96" s="107"/>
      <c r="D96" s="107"/>
      <c r="E96" s="107"/>
      <c r="F96" s="107"/>
      <c r="G96" s="108"/>
      <c r="H96" s="108"/>
      <c r="I96" s="108"/>
      <c r="J96" s="108"/>
      <c r="K96" s="108"/>
    </row>
    <row r="97" spans="1:11" ht="12" x14ac:dyDescent="0.2">
      <c r="A97" s="109" t="s">
        <v>214</v>
      </c>
      <c r="B97" s="110">
        <v>1910</v>
      </c>
      <c r="C97" s="111"/>
      <c r="D97" s="111">
        <v>500</v>
      </c>
      <c r="E97" s="107"/>
      <c r="F97" s="107"/>
      <c r="G97" s="108"/>
      <c r="H97" s="108"/>
      <c r="I97" s="108"/>
      <c r="J97" s="108"/>
      <c r="K97" s="108"/>
    </row>
    <row r="98" spans="1:11" ht="12" x14ac:dyDescent="0.2">
      <c r="A98" s="109" t="s">
        <v>392</v>
      </c>
      <c r="B98" s="112">
        <v>1920</v>
      </c>
      <c r="C98" s="38">
        <v>600</v>
      </c>
      <c r="D98" s="38"/>
      <c r="E98" s="38"/>
      <c r="F98" s="38"/>
      <c r="G98" s="38"/>
      <c r="H98" s="38"/>
      <c r="I98" s="38"/>
      <c r="J98" s="38"/>
      <c r="K98" s="38"/>
    </row>
    <row r="99" spans="1:11" ht="12" x14ac:dyDescent="0.2">
      <c r="A99" s="109" t="s">
        <v>343</v>
      </c>
      <c r="B99" s="112">
        <v>1930</v>
      </c>
      <c r="C99" s="38"/>
      <c r="D99" s="38"/>
      <c r="E99" s="38"/>
      <c r="F99" s="38"/>
      <c r="G99" s="38"/>
      <c r="H99" s="38"/>
      <c r="I99" s="38"/>
      <c r="J99" s="38"/>
      <c r="K99" s="38"/>
    </row>
    <row r="100" spans="1:11" ht="12" x14ac:dyDescent="0.2">
      <c r="A100" s="109" t="s">
        <v>38</v>
      </c>
      <c r="B100" s="112">
        <v>1940</v>
      </c>
      <c r="C100" s="38"/>
      <c r="D100" s="38"/>
      <c r="E100" s="107"/>
      <c r="F100" s="111"/>
      <c r="G100" s="108"/>
      <c r="H100" s="108"/>
      <c r="I100" s="108"/>
      <c r="J100" s="108"/>
      <c r="K100" s="108"/>
    </row>
    <row r="101" spans="1:11" ht="12" x14ac:dyDescent="0.2">
      <c r="A101" s="109" t="s">
        <v>12</v>
      </c>
      <c r="B101" s="112">
        <v>1950</v>
      </c>
      <c r="C101" s="38">
        <v>5000</v>
      </c>
      <c r="D101" s="38"/>
      <c r="E101" s="38"/>
      <c r="F101" s="38"/>
      <c r="G101" s="38"/>
      <c r="H101" s="38"/>
      <c r="I101" s="108"/>
      <c r="J101" s="38"/>
      <c r="K101" s="38"/>
    </row>
    <row r="102" spans="1:11" ht="12" x14ac:dyDescent="0.2">
      <c r="A102" s="109" t="s">
        <v>353</v>
      </c>
      <c r="B102" s="112">
        <v>1960</v>
      </c>
      <c r="C102" s="38"/>
      <c r="D102" s="38">
        <v>385303</v>
      </c>
      <c r="E102" s="38"/>
      <c r="F102" s="38"/>
      <c r="G102" s="38"/>
      <c r="H102" s="38"/>
      <c r="I102" s="116"/>
      <c r="J102" s="38"/>
      <c r="K102" s="38"/>
    </row>
    <row r="103" spans="1:11" ht="12" x14ac:dyDescent="0.2">
      <c r="A103" s="109" t="s">
        <v>354</v>
      </c>
      <c r="B103" s="112">
        <v>1970</v>
      </c>
      <c r="C103" s="115"/>
      <c r="D103" s="117"/>
      <c r="E103" s="117"/>
      <c r="F103" s="117"/>
      <c r="G103" s="118"/>
      <c r="H103" s="118"/>
      <c r="I103" s="119"/>
      <c r="J103" s="118"/>
      <c r="K103" s="118"/>
    </row>
    <row r="104" spans="1:11" ht="12" x14ac:dyDescent="0.2">
      <c r="A104" s="109" t="s">
        <v>355</v>
      </c>
      <c r="B104" s="112">
        <v>1980</v>
      </c>
      <c r="C104" s="115"/>
      <c r="D104" s="115"/>
      <c r="E104" s="115"/>
      <c r="F104" s="115"/>
      <c r="G104" s="115"/>
      <c r="H104" s="115"/>
      <c r="I104" s="115"/>
      <c r="J104" s="115"/>
      <c r="K104" s="115"/>
    </row>
    <row r="105" spans="1:11" ht="12" x14ac:dyDescent="0.2">
      <c r="A105" s="109" t="s">
        <v>316</v>
      </c>
      <c r="B105" s="112">
        <v>1983</v>
      </c>
      <c r="C105" s="122"/>
      <c r="D105" s="122"/>
      <c r="E105" s="120"/>
      <c r="F105" s="122"/>
      <c r="G105" s="123"/>
      <c r="H105" s="121"/>
      <c r="I105" s="119"/>
      <c r="J105" s="119"/>
      <c r="K105" s="119"/>
    </row>
    <row r="106" spans="1:11" ht="12" x14ac:dyDescent="0.2">
      <c r="A106" s="109" t="s">
        <v>39</v>
      </c>
      <c r="B106" s="112">
        <v>1991</v>
      </c>
      <c r="C106" s="120">
        <v>65000</v>
      </c>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649</v>
      </c>
      <c r="B108" s="112">
        <v>1993</v>
      </c>
      <c r="C108" s="114"/>
      <c r="D108" s="114"/>
      <c r="E108" s="114"/>
      <c r="F108" s="114"/>
      <c r="G108" s="114"/>
      <c r="H108" s="114"/>
      <c r="I108" s="108"/>
      <c r="J108" s="113"/>
      <c r="K108" s="113"/>
    </row>
    <row r="109" spans="1:11" ht="12" x14ac:dyDescent="0.2">
      <c r="A109" s="109" t="s">
        <v>462</v>
      </c>
      <c r="B109" s="112">
        <v>1999</v>
      </c>
      <c r="C109" s="114">
        <v>18000</v>
      </c>
      <c r="D109" s="114">
        <v>6000</v>
      </c>
      <c r="E109" s="114"/>
      <c r="F109" s="114"/>
      <c r="G109" s="114"/>
      <c r="H109" s="114"/>
      <c r="I109" s="113"/>
      <c r="J109" s="113"/>
      <c r="K109" s="113"/>
    </row>
    <row r="110" spans="1:11" ht="12.75" thickBot="1" x14ac:dyDescent="0.25">
      <c r="A110" s="124" t="s">
        <v>102</v>
      </c>
      <c r="B110" s="125"/>
      <c r="C110" s="126">
        <f>SUM(C97:C109)</f>
        <v>88600</v>
      </c>
      <c r="D110" s="126">
        <f>SUM(D97:D109)</f>
        <v>391803</v>
      </c>
      <c r="E110" s="126">
        <f t="shared" ref="E110:K110" si="3">SUM(E97:E109)</f>
        <v>0</v>
      </c>
      <c r="F110" s="126">
        <f t="shared" si="3"/>
        <v>0</v>
      </c>
      <c r="G110" s="126">
        <f t="shared" si="3"/>
        <v>0</v>
      </c>
      <c r="H110" s="126">
        <f t="shared" si="3"/>
        <v>0</v>
      </c>
      <c r="I110" s="126">
        <f t="shared" si="3"/>
        <v>0</v>
      </c>
      <c r="J110" s="126">
        <f t="shared" si="3"/>
        <v>0</v>
      </c>
      <c r="K110" s="126">
        <f t="shared" si="3"/>
        <v>0</v>
      </c>
    </row>
    <row r="111" spans="1:11" ht="24.75" customHeight="1" thickTop="1" thickBot="1" x14ac:dyDescent="0.25">
      <c r="A111" s="127" t="s">
        <v>861</v>
      </c>
      <c r="B111" s="128" t="s">
        <v>258</v>
      </c>
      <c r="C111" s="129">
        <f t="shared" ref="C111:K111" si="4">SUM(C12,C18,C40,C63,C67,C75,C83,C95,C110)</f>
        <v>534892</v>
      </c>
      <c r="D111" s="129">
        <f t="shared" si="4"/>
        <v>530904</v>
      </c>
      <c r="E111" s="129">
        <f t="shared" si="4"/>
        <v>56200</v>
      </c>
      <c r="F111" s="129">
        <f t="shared" si="4"/>
        <v>40760</v>
      </c>
      <c r="G111" s="129">
        <f t="shared" si="4"/>
        <v>52001</v>
      </c>
      <c r="H111" s="129">
        <f t="shared" si="4"/>
        <v>0</v>
      </c>
      <c r="I111" s="129">
        <f t="shared" si="4"/>
        <v>11617</v>
      </c>
      <c r="J111" s="129">
        <f t="shared" si="4"/>
        <v>103827</v>
      </c>
      <c r="K111" s="129">
        <f t="shared" si="4"/>
        <v>11567</v>
      </c>
    </row>
    <row r="112" spans="1:11" ht="24.75" customHeight="1" thickTop="1" thickBot="1" x14ac:dyDescent="0.25">
      <c r="A112" s="1508" t="s">
        <v>862</v>
      </c>
      <c r="B112" s="1509"/>
      <c r="C112" s="129">
        <f>C12+C18+C40+C67+C75+C84+C95+C110</f>
        <v>540892</v>
      </c>
      <c r="D112" s="119"/>
      <c r="E112" s="119"/>
      <c r="F112" s="119"/>
      <c r="G112" s="119"/>
      <c r="H112" s="119"/>
      <c r="I112" s="119"/>
      <c r="J112" s="119"/>
      <c r="K112" s="119"/>
    </row>
    <row r="113" spans="1:11" ht="24.75" thickTop="1" x14ac:dyDescent="0.2">
      <c r="A113" s="130" t="s">
        <v>822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246</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369</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693</v>
      </c>
      <c r="B118" s="140"/>
      <c r="C118" s="141"/>
      <c r="D118" s="142"/>
      <c r="E118" s="143"/>
      <c r="F118" s="142"/>
      <c r="G118" s="144"/>
      <c r="H118" s="145"/>
      <c r="I118" s="145"/>
      <c r="J118" s="145"/>
      <c r="K118" s="146"/>
    </row>
    <row r="119" spans="1:11" ht="16.5" customHeight="1" x14ac:dyDescent="0.2">
      <c r="A119" s="147" t="s">
        <v>695</v>
      </c>
      <c r="B119" s="148"/>
      <c r="C119" s="107"/>
      <c r="D119" s="107"/>
      <c r="E119" s="107"/>
      <c r="F119" s="107"/>
      <c r="G119" s="108"/>
      <c r="H119" s="108"/>
      <c r="I119" s="108"/>
      <c r="J119" s="108"/>
      <c r="K119" s="108"/>
    </row>
    <row r="120" spans="1:11" ht="12" x14ac:dyDescent="0.2">
      <c r="A120" s="136" t="s">
        <v>717</v>
      </c>
      <c r="B120" s="112">
        <v>3001</v>
      </c>
      <c r="C120" s="114">
        <v>1024264</v>
      </c>
      <c r="D120" s="114"/>
      <c r="E120" s="114"/>
      <c r="F120" s="114"/>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9" customFormat="1" ht="12" x14ac:dyDescent="0.2">
      <c r="A122" s="1477" t="s">
        <v>722</v>
      </c>
      <c r="B122" s="1478" t="s">
        <v>723</v>
      </c>
      <c r="C122" s="114"/>
      <c r="D122" s="114"/>
      <c r="E122" s="114"/>
      <c r="F122" s="114"/>
      <c r="G122" s="114"/>
      <c r="H122" s="114"/>
      <c r="I122" s="108"/>
      <c r="J122" s="114"/>
      <c r="K122" s="114"/>
    </row>
    <row r="123" spans="1:11" ht="22.5" x14ac:dyDescent="0.2">
      <c r="A123" s="150" t="s">
        <v>823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1024264</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x14ac:dyDescent="0.2">
      <c r="A125" s="157" t="s">
        <v>694</v>
      </c>
      <c r="B125" s="158"/>
      <c r="C125" s="159"/>
      <c r="D125" s="159"/>
      <c r="E125" s="160"/>
      <c r="F125" s="159"/>
      <c r="G125" s="153"/>
      <c r="H125" s="153"/>
      <c r="I125" s="153"/>
      <c r="J125" s="153"/>
      <c r="K125" s="153"/>
    </row>
    <row r="126" spans="1:11" ht="12" x14ac:dyDescent="0.2">
      <c r="A126" s="418" t="s">
        <v>507</v>
      </c>
      <c r="B126" s="161"/>
      <c r="C126" s="159"/>
      <c r="D126" s="159"/>
      <c r="E126" s="160"/>
      <c r="F126" s="159"/>
      <c r="G126" s="153"/>
      <c r="H126" s="153"/>
      <c r="I126" s="153"/>
      <c r="J126" s="153"/>
      <c r="K126" s="153"/>
    </row>
    <row r="127" spans="1:11" ht="12" x14ac:dyDescent="0.2">
      <c r="A127" s="162" t="s">
        <v>73</v>
      </c>
      <c r="B127" s="163">
        <v>3100</v>
      </c>
      <c r="C127" s="114"/>
      <c r="D127" s="160"/>
      <c r="E127" s="160"/>
      <c r="F127" s="114"/>
      <c r="G127" s="153"/>
      <c r="H127" s="153"/>
      <c r="I127" s="153"/>
      <c r="J127" s="153"/>
      <c r="K127" s="153"/>
    </row>
    <row r="128" spans="1:11" ht="12" x14ac:dyDescent="0.2">
      <c r="A128" s="162" t="s">
        <v>652</v>
      </c>
      <c r="B128" s="164">
        <v>3105</v>
      </c>
      <c r="C128" s="114">
        <v>100</v>
      </c>
      <c r="D128" s="159"/>
      <c r="E128" s="160"/>
      <c r="F128" s="114"/>
      <c r="G128" s="153"/>
      <c r="H128" s="153"/>
      <c r="I128" s="153"/>
      <c r="J128" s="153"/>
      <c r="K128" s="153"/>
    </row>
    <row r="129" spans="1:11" ht="12" x14ac:dyDescent="0.2">
      <c r="A129" s="162" t="s">
        <v>75</v>
      </c>
      <c r="B129" s="164">
        <v>3110</v>
      </c>
      <c r="C129" s="114">
        <v>100</v>
      </c>
      <c r="D129" s="152"/>
      <c r="E129" s="160"/>
      <c r="F129" s="114"/>
      <c r="G129" s="153"/>
      <c r="H129" s="153"/>
      <c r="I129" s="153"/>
      <c r="J129" s="153"/>
      <c r="K129" s="153"/>
    </row>
    <row r="130" spans="1:11" ht="12" x14ac:dyDescent="0.2">
      <c r="A130" s="162" t="s">
        <v>76</v>
      </c>
      <c r="B130" s="164">
        <v>3120</v>
      </c>
      <c r="C130" s="114">
        <v>100</v>
      </c>
      <c r="D130" s="159"/>
      <c r="E130" s="160"/>
      <c r="F130" s="114"/>
      <c r="G130" s="153"/>
      <c r="H130" s="153"/>
      <c r="I130" s="153"/>
      <c r="J130" s="153"/>
      <c r="K130" s="153"/>
    </row>
    <row r="131" spans="1:11" ht="12" x14ac:dyDescent="0.2">
      <c r="A131" s="162" t="s">
        <v>653</v>
      </c>
      <c r="B131" s="164">
        <v>3130</v>
      </c>
      <c r="C131" s="114">
        <v>100</v>
      </c>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323</v>
      </c>
      <c r="B133" s="164">
        <v>3199</v>
      </c>
      <c r="C133" s="114"/>
      <c r="D133" s="152"/>
      <c r="E133" s="160"/>
      <c r="F133" s="114"/>
      <c r="G133" s="153"/>
      <c r="H133" s="153"/>
      <c r="I133" s="153"/>
      <c r="J133" s="153"/>
      <c r="K133" s="153"/>
    </row>
    <row r="134" spans="1:11" ht="12.75" thickBot="1" x14ac:dyDescent="0.25">
      <c r="A134" s="154" t="s">
        <v>104</v>
      </c>
      <c r="B134" s="165"/>
      <c r="C134" s="156">
        <f>SUM(C127:C133)</f>
        <v>400</v>
      </c>
      <c r="D134" s="156">
        <f>SUM(D127:D133)</f>
        <v>0</v>
      </c>
      <c r="E134" s="159"/>
      <c r="F134" s="156">
        <f>SUM(F127:F133)</f>
        <v>0</v>
      </c>
      <c r="G134" s="153"/>
      <c r="H134" s="153"/>
      <c r="I134" s="153"/>
      <c r="J134" s="153"/>
      <c r="K134" s="153"/>
    </row>
    <row r="135" spans="1:11" ht="15.75" customHeight="1" thickTop="1" x14ac:dyDescent="0.2">
      <c r="A135" s="419" t="s">
        <v>423</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c r="D137" s="114"/>
      <c r="E137" s="171"/>
      <c r="F137" s="171"/>
      <c r="G137" s="114"/>
      <c r="H137" s="172"/>
      <c r="I137" s="172"/>
      <c r="J137" s="172"/>
      <c r="K137" s="172"/>
    </row>
    <row r="138" spans="1:11" ht="12" x14ac:dyDescent="0.2">
      <c r="A138" s="168" t="s">
        <v>356</v>
      </c>
      <c r="B138" s="169">
        <v>3225</v>
      </c>
      <c r="C138" s="114"/>
      <c r="D138" s="114"/>
      <c r="E138" s="171"/>
      <c r="F138" s="171"/>
      <c r="G138" s="114"/>
      <c r="H138" s="172"/>
      <c r="I138" s="172"/>
      <c r="J138" s="172"/>
      <c r="K138" s="172"/>
    </row>
    <row r="139" spans="1:11" ht="12" x14ac:dyDescent="0.2">
      <c r="A139" s="168" t="s">
        <v>357</v>
      </c>
      <c r="B139" s="169">
        <v>3235</v>
      </c>
      <c r="C139" s="114"/>
      <c r="D139" s="114"/>
      <c r="E139" s="171"/>
      <c r="F139" s="171"/>
      <c r="G139" s="114"/>
      <c r="H139" s="172"/>
      <c r="I139" s="172"/>
      <c r="J139" s="172"/>
      <c r="K139" s="172"/>
    </row>
    <row r="140" spans="1:11" ht="12" x14ac:dyDescent="0.2">
      <c r="A140" s="174" t="s">
        <v>358</v>
      </c>
      <c r="B140" s="169">
        <v>3240</v>
      </c>
      <c r="C140" s="114"/>
      <c r="D140" s="114"/>
      <c r="E140" s="171"/>
      <c r="F140" s="171"/>
      <c r="G140" s="114"/>
      <c r="H140" s="172"/>
      <c r="I140" s="172"/>
      <c r="J140" s="172"/>
      <c r="K140" s="172"/>
    </row>
    <row r="141" spans="1:11" ht="12" x14ac:dyDescent="0.2">
      <c r="A141" s="168" t="s">
        <v>359</v>
      </c>
      <c r="B141" s="169">
        <v>3270</v>
      </c>
      <c r="C141" s="114"/>
      <c r="D141" s="114"/>
      <c r="E141" s="171"/>
      <c r="F141" s="171"/>
      <c r="G141" s="114"/>
      <c r="H141" s="172"/>
      <c r="I141" s="172"/>
      <c r="J141" s="172"/>
      <c r="K141" s="172"/>
    </row>
    <row r="142" spans="1:11" ht="12" x14ac:dyDescent="0.2">
      <c r="A142" s="168" t="s">
        <v>383</v>
      </c>
      <c r="B142" s="169">
        <v>3299</v>
      </c>
      <c r="C142" s="114"/>
      <c r="D142" s="114"/>
      <c r="E142" s="171"/>
      <c r="F142" s="171"/>
      <c r="G142" s="114"/>
      <c r="H142" s="172"/>
      <c r="I142" s="172"/>
      <c r="J142" s="172"/>
      <c r="K142" s="172"/>
    </row>
    <row r="143" spans="1:11" ht="12.75" thickBot="1" x14ac:dyDescent="0.25">
      <c r="A143" s="175" t="s">
        <v>105</v>
      </c>
      <c r="B143" s="176"/>
      <c r="C143" s="177">
        <f>SUM(C136:C142)</f>
        <v>0</v>
      </c>
      <c r="D143" s="177">
        <f>SUM(D136:D142)</f>
        <v>0</v>
      </c>
      <c r="E143" s="171"/>
      <c r="F143" s="171"/>
      <c r="G143" s="177">
        <f>SUM(G136:G142)</f>
        <v>0</v>
      </c>
      <c r="H143" s="172"/>
      <c r="I143" s="172"/>
      <c r="J143" s="172"/>
      <c r="K143" s="172"/>
    </row>
    <row r="144" spans="1:11" ht="15.75" customHeight="1" thickTop="1" x14ac:dyDescent="0.2">
      <c r="A144" s="419" t="s">
        <v>508</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372</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10">
        <v>500</v>
      </c>
      <c r="D148" s="171"/>
      <c r="E148" s="171"/>
      <c r="F148" s="171"/>
      <c r="G148" s="172"/>
      <c r="H148" s="172"/>
      <c r="I148" s="172"/>
      <c r="J148" s="172"/>
      <c r="K148" s="172"/>
    </row>
    <row r="149" spans="1:11" ht="13.5" thickTop="1" thickBot="1" x14ac:dyDescent="0.25">
      <c r="A149" s="188" t="s">
        <v>388</v>
      </c>
      <c r="B149" s="189">
        <v>3365</v>
      </c>
      <c r="C149" s="187"/>
      <c r="D149" s="1510"/>
      <c r="E149" s="171"/>
      <c r="F149" s="171"/>
      <c r="G149" s="190"/>
      <c r="H149" s="172"/>
      <c r="I149" s="172"/>
      <c r="J149" s="172"/>
      <c r="K149" s="172"/>
    </row>
    <row r="150" spans="1:11" ht="13.5" thickTop="1" thickBot="1" x14ac:dyDescent="0.25">
      <c r="A150" s="191" t="s">
        <v>124</v>
      </c>
      <c r="B150" s="169">
        <v>3370</v>
      </c>
      <c r="C150" s="187"/>
      <c r="D150" s="187"/>
      <c r="E150" s="171"/>
      <c r="F150" s="171"/>
      <c r="G150" s="172"/>
      <c r="H150" s="172"/>
      <c r="I150" s="172"/>
      <c r="J150" s="172"/>
      <c r="K150" s="172"/>
    </row>
    <row r="151" spans="1:11" ht="13.5" thickTop="1" thickBot="1" x14ac:dyDescent="0.25">
      <c r="A151" s="192" t="s">
        <v>15</v>
      </c>
      <c r="B151" s="193">
        <v>3410</v>
      </c>
      <c r="C151" s="187"/>
      <c r="D151" s="187"/>
      <c r="E151" s="1510"/>
      <c r="F151" s="1510"/>
      <c r="G151" s="1510"/>
      <c r="H151" s="1510"/>
      <c r="I151" s="1510"/>
      <c r="J151" s="1510"/>
      <c r="K151" s="1510"/>
    </row>
    <row r="152" spans="1:11" ht="13.5" thickTop="1" thickBot="1" x14ac:dyDescent="0.25">
      <c r="A152" s="192" t="s">
        <v>16</v>
      </c>
      <c r="B152" s="189">
        <v>3499</v>
      </c>
      <c r="C152" s="1511"/>
      <c r="D152" s="1512"/>
      <c r="E152" s="187"/>
      <c r="F152" s="187"/>
      <c r="G152" s="187"/>
      <c r="H152" s="187"/>
      <c r="I152" s="187"/>
      <c r="J152" s="187"/>
      <c r="K152" s="187"/>
    </row>
    <row r="153" spans="1:11" ht="15.75" customHeight="1" thickTop="1" x14ac:dyDescent="0.2">
      <c r="A153" s="420" t="s">
        <v>509</v>
      </c>
      <c r="B153" s="195"/>
      <c r="C153" s="196"/>
      <c r="D153" s="196"/>
      <c r="E153" s="197"/>
      <c r="F153" s="1513"/>
      <c r="G153" s="198"/>
      <c r="H153" s="198"/>
      <c r="I153" s="198"/>
      <c r="J153" s="198"/>
      <c r="K153" s="198"/>
    </row>
    <row r="154" spans="1:11" ht="12" x14ac:dyDescent="0.2">
      <c r="A154" s="192" t="s">
        <v>654</v>
      </c>
      <c r="B154" s="199">
        <v>3500</v>
      </c>
      <c r="C154" s="173"/>
      <c r="D154" s="173"/>
      <c r="E154" s="197"/>
      <c r="F154" s="173">
        <v>42000</v>
      </c>
      <c r="G154" s="173"/>
      <c r="H154" s="198"/>
      <c r="I154" s="198"/>
      <c r="J154" s="198"/>
      <c r="K154" s="198"/>
    </row>
    <row r="155" spans="1:11" ht="12" x14ac:dyDescent="0.2">
      <c r="A155" s="192" t="s">
        <v>452</v>
      </c>
      <c r="B155" s="193">
        <v>3510</v>
      </c>
      <c r="C155" s="173"/>
      <c r="D155" s="173"/>
      <c r="E155" s="197"/>
      <c r="F155" s="173">
        <v>55000</v>
      </c>
      <c r="G155" s="173"/>
      <c r="H155" s="198"/>
      <c r="I155" s="198"/>
      <c r="J155" s="198"/>
      <c r="K155" s="198"/>
    </row>
    <row r="156" spans="1:11" ht="12" x14ac:dyDescent="0.2">
      <c r="A156" s="192" t="s">
        <v>460</v>
      </c>
      <c r="B156" s="193">
        <v>3599</v>
      </c>
      <c r="C156" s="173"/>
      <c r="D156" s="173"/>
      <c r="E156" s="197"/>
      <c r="F156" s="173">
        <v>150</v>
      </c>
      <c r="G156" s="173"/>
      <c r="H156" s="198"/>
      <c r="I156" s="198"/>
      <c r="J156" s="198"/>
      <c r="K156" s="198"/>
    </row>
    <row r="157" spans="1:11" ht="12.75" thickBot="1" x14ac:dyDescent="0.25">
      <c r="A157" s="200" t="s">
        <v>113</v>
      </c>
      <c r="B157" s="201"/>
      <c r="C157" s="202">
        <f>SUM(C154:C156)</f>
        <v>0</v>
      </c>
      <c r="D157" s="202">
        <f>SUM(D154:D156)</f>
        <v>0</v>
      </c>
      <c r="E157" s="197"/>
      <c r="F157" s="202">
        <f>SUM(F154:F156)</f>
        <v>97150</v>
      </c>
      <c r="G157" s="202">
        <f>SUM(G154:G156)</f>
        <v>0</v>
      </c>
      <c r="H157" s="198"/>
      <c r="I157" s="198"/>
      <c r="J157" s="198"/>
      <c r="K157" s="198"/>
    </row>
    <row r="158" spans="1:11" ht="13.5" thickTop="1" thickBot="1" x14ac:dyDescent="0.25">
      <c r="A158" s="203" t="s">
        <v>403</v>
      </c>
      <c r="B158" s="204">
        <v>3610</v>
      </c>
      <c r="C158" s="187"/>
      <c r="D158" s="197"/>
      <c r="E158" s="197"/>
      <c r="F158" s="197"/>
      <c r="G158" s="198"/>
      <c r="H158" s="198"/>
      <c r="I158" s="198"/>
      <c r="J158" s="198"/>
      <c r="K158" s="198"/>
    </row>
    <row r="159" spans="1:11" ht="13.5" thickTop="1" thickBot="1" x14ac:dyDescent="0.25">
      <c r="A159" s="205" t="s">
        <v>245</v>
      </c>
      <c r="B159" s="189">
        <v>3660</v>
      </c>
      <c r="C159" s="187"/>
      <c r="D159" s="194"/>
      <c r="E159" s="197"/>
      <c r="F159" s="194"/>
      <c r="G159" s="194"/>
      <c r="H159" s="198"/>
      <c r="I159" s="198"/>
      <c r="J159" s="198"/>
      <c r="K159" s="198"/>
    </row>
    <row r="160" spans="1:11" ht="13.5" thickTop="1" thickBot="1" x14ac:dyDescent="0.25">
      <c r="A160" s="206" t="s">
        <v>404</v>
      </c>
      <c r="B160" s="189">
        <v>3695</v>
      </c>
      <c r="C160" s="187"/>
      <c r="D160" s="208"/>
      <c r="E160" s="208"/>
      <c r="F160" s="194"/>
      <c r="G160" s="194"/>
      <c r="H160" s="209"/>
      <c r="I160" s="209"/>
      <c r="J160" s="209"/>
      <c r="K160" s="209"/>
    </row>
    <row r="161" spans="1:11" ht="13.5" thickTop="1" thickBot="1" x14ac:dyDescent="0.25">
      <c r="A161" s="210" t="s">
        <v>405</v>
      </c>
      <c r="B161" s="211">
        <v>3705</v>
      </c>
      <c r="C161" s="187"/>
      <c r="D161" s="187"/>
      <c r="E161" s="208"/>
      <c r="F161" s="194"/>
      <c r="G161" s="194"/>
      <c r="H161" s="209"/>
      <c r="I161" s="209"/>
      <c r="J161" s="209"/>
      <c r="K161" s="209"/>
    </row>
    <row r="162" spans="1:11" ht="13.5" thickTop="1" thickBot="1" x14ac:dyDescent="0.25">
      <c r="A162" s="210" t="s">
        <v>437</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655</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371</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v>500</v>
      </c>
      <c r="E169" s="208"/>
      <c r="F169" s="208"/>
      <c r="G169" s="218"/>
      <c r="H169" s="222"/>
      <c r="I169" s="218"/>
      <c r="J169" s="218"/>
      <c r="K169" s="221"/>
    </row>
    <row r="170" spans="1:11" ht="13.5" thickTop="1" thickBot="1" x14ac:dyDescent="0.25">
      <c r="A170" s="220" t="s">
        <v>422</v>
      </c>
      <c r="B170" s="223">
        <v>3999</v>
      </c>
      <c r="C170" s="221">
        <v>750</v>
      </c>
      <c r="D170" s="221"/>
      <c r="E170" s="221"/>
      <c r="F170" s="221"/>
      <c r="G170" s="221"/>
      <c r="H170" s="221"/>
      <c r="I170" s="221"/>
      <c r="J170" s="221"/>
      <c r="K170" s="221"/>
    </row>
    <row r="171" spans="1:11" ht="13.5" thickTop="1" thickBot="1" x14ac:dyDescent="0.25">
      <c r="A171" s="224" t="s">
        <v>107</v>
      </c>
      <c r="B171" s="427"/>
      <c r="C171" s="225">
        <f t="shared" ref="C171:K171" si="6">SUM(C134,C143,C147:C152,C157:C170)</f>
        <v>1650</v>
      </c>
      <c r="D171" s="225">
        <f t="shared" si="6"/>
        <v>500</v>
      </c>
      <c r="E171" s="225">
        <f t="shared" si="6"/>
        <v>0</v>
      </c>
      <c r="F171" s="225">
        <f t="shared" si="6"/>
        <v>97150</v>
      </c>
      <c r="G171" s="225">
        <f t="shared" si="6"/>
        <v>0</v>
      </c>
      <c r="H171" s="225">
        <f t="shared" si="6"/>
        <v>0</v>
      </c>
      <c r="I171" s="225">
        <f t="shared" si="6"/>
        <v>0</v>
      </c>
      <c r="J171" s="225">
        <f t="shared" si="6"/>
        <v>0</v>
      </c>
      <c r="K171" s="225">
        <f t="shared" si="6"/>
        <v>0</v>
      </c>
    </row>
    <row r="172" spans="1:11" ht="13.5" thickTop="1" thickBot="1" x14ac:dyDescent="0.25">
      <c r="A172" s="226" t="s">
        <v>493</v>
      </c>
      <c r="B172" s="227">
        <v>3000</v>
      </c>
      <c r="C172" s="228">
        <f t="shared" ref="C172:K172" si="7">SUM(C124,C171)</f>
        <v>1025914</v>
      </c>
      <c r="D172" s="228">
        <f t="shared" si="7"/>
        <v>500</v>
      </c>
      <c r="E172" s="228">
        <f t="shared" si="7"/>
        <v>0</v>
      </c>
      <c r="F172" s="228">
        <f t="shared" si="7"/>
        <v>97150</v>
      </c>
      <c r="G172" s="228">
        <f t="shared" si="7"/>
        <v>0</v>
      </c>
      <c r="H172" s="228">
        <f t="shared" si="7"/>
        <v>0</v>
      </c>
      <c r="I172" s="228">
        <f t="shared" si="7"/>
        <v>0</v>
      </c>
      <c r="J172" s="228">
        <f t="shared" si="7"/>
        <v>0</v>
      </c>
      <c r="K172" s="228">
        <f t="shared" si="7"/>
        <v>0</v>
      </c>
    </row>
    <row r="173" spans="1:11" ht="16.7" customHeight="1" thickTop="1" x14ac:dyDescent="0.2">
      <c r="A173" s="229" t="s">
        <v>696</v>
      </c>
      <c r="B173" s="428"/>
      <c r="C173" s="230"/>
      <c r="D173" s="230"/>
      <c r="E173" s="230"/>
      <c r="F173" s="230"/>
      <c r="G173" s="231"/>
      <c r="H173" s="231"/>
      <c r="I173" s="231"/>
      <c r="J173" s="231"/>
      <c r="K173" s="232"/>
    </row>
    <row r="174" spans="1:11" ht="24" customHeight="1" x14ac:dyDescent="0.2">
      <c r="A174" s="1773" t="s">
        <v>824</v>
      </c>
      <c r="B174" s="1774"/>
      <c r="C174" s="233"/>
      <c r="D174" s="234"/>
      <c r="E174" s="234"/>
      <c r="F174" s="234"/>
      <c r="G174" s="235"/>
      <c r="H174" s="235"/>
      <c r="I174" s="235"/>
      <c r="J174" s="235"/>
      <c r="K174" s="236"/>
    </row>
    <row r="175" spans="1:11" ht="12" x14ac:dyDescent="0.2">
      <c r="A175" s="237" t="s">
        <v>260</v>
      </c>
      <c r="B175" s="238">
        <v>4001</v>
      </c>
      <c r="C175" s="173"/>
      <c r="D175" s="173"/>
      <c r="E175" s="173"/>
      <c r="F175" s="173"/>
      <c r="G175" s="173"/>
      <c r="H175" s="173"/>
      <c r="I175" s="173"/>
      <c r="J175" s="173"/>
      <c r="K175" s="173"/>
    </row>
    <row r="176" spans="1:11" ht="22.5" x14ac:dyDescent="0.2">
      <c r="A176" s="241" t="s">
        <v>494</v>
      </c>
      <c r="B176" s="242">
        <v>4009</v>
      </c>
      <c r="C176" s="170">
        <v>20030</v>
      </c>
      <c r="D176" s="170"/>
      <c r="E176" s="170"/>
      <c r="F176" s="170"/>
      <c r="G176" s="170"/>
      <c r="H176" s="170"/>
      <c r="I176" s="170"/>
      <c r="J176" s="170"/>
      <c r="K176" s="170"/>
    </row>
    <row r="177" spans="1:11" ht="13.5" thickBot="1" x14ac:dyDescent="0.25">
      <c r="A177" s="1775" t="s">
        <v>373</v>
      </c>
      <c r="B177" s="1776"/>
      <c r="C177" s="243">
        <f>SUM(C175:C176)</f>
        <v>20030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73" t="s">
        <v>825</v>
      </c>
      <c r="B178" s="1774"/>
      <c r="C178" s="244"/>
      <c r="D178" s="245"/>
      <c r="E178" s="245"/>
      <c r="F178" s="245"/>
      <c r="G178" s="246"/>
      <c r="H178" s="246"/>
      <c r="I178" s="246"/>
      <c r="J178" s="246"/>
      <c r="K178" s="246"/>
    </row>
    <row r="179" spans="1:11" ht="12" x14ac:dyDescent="0.2">
      <c r="A179" s="247" t="s">
        <v>262</v>
      </c>
      <c r="B179" s="238">
        <v>4045</v>
      </c>
      <c r="C179" s="239"/>
      <c r="D179" s="245"/>
      <c r="E179" s="245"/>
      <c r="F179" s="245"/>
      <c r="G179" s="246"/>
      <c r="H179" s="246"/>
      <c r="I179" s="246"/>
      <c r="J179" s="246"/>
      <c r="K179" s="246"/>
    </row>
    <row r="180" spans="1:11" ht="12" x14ac:dyDescent="0.2">
      <c r="A180" s="247" t="s">
        <v>263</v>
      </c>
      <c r="B180" s="238">
        <v>4050</v>
      </c>
      <c r="C180" s="173"/>
      <c r="D180" s="173"/>
      <c r="E180" s="245"/>
      <c r="F180" s="245"/>
      <c r="G180" s="246"/>
      <c r="H180" s="240"/>
      <c r="I180" s="246"/>
      <c r="J180" s="246"/>
      <c r="K180" s="246"/>
    </row>
    <row r="181" spans="1:11" ht="12" x14ac:dyDescent="0.2">
      <c r="A181" s="247" t="s">
        <v>264</v>
      </c>
      <c r="B181" s="238">
        <v>4060</v>
      </c>
      <c r="C181" s="173"/>
      <c r="D181" s="173"/>
      <c r="E181" s="248"/>
      <c r="F181" s="173"/>
      <c r="G181" s="173"/>
      <c r="H181" s="173"/>
      <c r="I181" s="246"/>
      <c r="J181" s="246"/>
      <c r="K181" s="249"/>
    </row>
    <row r="182" spans="1:11" ht="22.5" x14ac:dyDescent="0.2">
      <c r="A182" s="250" t="s">
        <v>826</v>
      </c>
      <c r="B182" s="242">
        <v>4090</v>
      </c>
      <c r="C182" s="173"/>
      <c r="D182" s="173"/>
      <c r="E182" s="248"/>
      <c r="F182" s="173"/>
      <c r="G182" s="173"/>
      <c r="H182" s="173"/>
      <c r="I182" s="246"/>
      <c r="J182" s="246"/>
      <c r="K182" s="240"/>
    </row>
    <row r="183" spans="1:11" ht="12.75" thickBot="1" x14ac:dyDescent="0.25">
      <c r="A183" s="251" t="s">
        <v>758</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77" t="s">
        <v>827</v>
      </c>
      <c r="B184" s="1778"/>
      <c r="C184" s="245"/>
      <c r="D184" s="245"/>
      <c r="E184" s="248"/>
      <c r="F184" s="245"/>
      <c r="G184" s="246"/>
      <c r="H184" s="246"/>
      <c r="I184" s="246"/>
      <c r="J184" s="246"/>
      <c r="K184" s="246"/>
    </row>
    <row r="185" spans="1:11" ht="15.75" customHeight="1" x14ac:dyDescent="0.2">
      <c r="A185" s="421" t="s">
        <v>727</v>
      </c>
      <c r="B185" s="253"/>
      <c r="C185" s="245"/>
      <c r="D185" s="245"/>
      <c r="E185" s="248"/>
      <c r="F185" s="245"/>
      <c r="G185" s="246"/>
      <c r="H185" s="246"/>
      <c r="I185" s="246"/>
      <c r="J185" s="246"/>
      <c r="K185" s="246"/>
    </row>
    <row r="186" spans="1:11" ht="12" x14ac:dyDescent="0.2">
      <c r="A186" s="237" t="s">
        <v>728</v>
      </c>
      <c r="B186" s="254">
        <v>4100</v>
      </c>
      <c r="C186" s="173"/>
      <c r="D186" s="173"/>
      <c r="E186" s="245"/>
      <c r="F186" s="173"/>
      <c r="G186" s="173"/>
      <c r="H186" s="246"/>
      <c r="I186" s="246"/>
      <c r="J186" s="246"/>
      <c r="K186" s="246"/>
    </row>
    <row r="187" spans="1:11" ht="12" x14ac:dyDescent="0.2">
      <c r="A187" s="237" t="s">
        <v>729</v>
      </c>
      <c r="B187" s="255" t="s">
        <v>567</v>
      </c>
      <c r="C187" s="173"/>
      <c r="D187" s="173"/>
      <c r="E187" s="245"/>
      <c r="F187" s="173"/>
      <c r="G187" s="173"/>
      <c r="H187" s="246"/>
      <c r="I187" s="246"/>
      <c r="J187" s="246"/>
      <c r="K187" s="246"/>
    </row>
    <row r="188" spans="1:11" ht="12" x14ac:dyDescent="0.2">
      <c r="A188" s="237" t="s">
        <v>730</v>
      </c>
      <c r="B188" s="255" t="s">
        <v>568</v>
      </c>
      <c r="C188" s="173"/>
      <c r="D188" s="173"/>
      <c r="E188" s="245"/>
      <c r="F188" s="173"/>
      <c r="G188" s="173"/>
      <c r="H188" s="246"/>
      <c r="I188" s="246"/>
      <c r="J188" s="246"/>
      <c r="K188" s="246"/>
    </row>
    <row r="189" spans="1:11" ht="12" x14ac:dyDescent="0.2">
      <c r="A189" s="237" t="s">
        <v>731</v>
      </c>
      <c r="B189" s="255" t="s">
        <v>569</v>
      </c>
      <c r="C189" s="173">
        <v>16306</v>
      </c>
      <c r="D189" s="173"/>
      <c r="E189" s="245"/>
      <c r="F189" s="173"/>
      <c r="G189" s="173"/>
      <c r="H189" s="246"/>
      <c r="I189" s="246"/>
      <c r="J189" s="246"/>
      <c r="K189" s="246"/>
    </row>
    <row r="190" spans="1:11" ht="12.75" thickBot="1" x14ac:dyDescent="0.25">
      <c r="A190" s="256" t="s">
        <v>732</v>
      </c>
      <c r="B190" s="125"/>
      <c r="C190" s="243">
        <f>SUM(C186:C189)</f>
        <v>16306</v>
      </c>
      <c r="D190" s="243">
        <f>SUM(D186:D189)</f>
        <v>0</v>
      </c>
      <c r="E190" s="245"/>
      <c r="F190" s="243">
        <f>SUM(F186:F189)</f>
        <v>0</v>
      </c>
      <c r="G190" s="243">
        <f>SUM(G186:G189)</f>
        <v>0</v>
      </c>
      <c r="H190" s="246"/>
      <c r="I190" s="246"/>
      <c r="J190" s="246"/>
      <c r="K190" s="246"/>
    </row>
    <row r="191" spans="1:11" ht="15.75" customHeight="1" thickTop="1" x14ac:dyDescent="0.2">
      <c r="A191" s="419" t="s">
        <v>563</v>
      </c>
      <c r="B191" s="257"/>
      <c r="C191" s="258"/>
      <c r="D191" s="245"/>
      <c r="E191" s="245"/>
      <c r="F191" s="245"/>
      <c r="G191" s="245"/>
      <c r="H191" s="246"/>
      <c r="I191" s="246"/>
      <c r="J191" s="246"/>
      <c r="K191" s="246"/>
    </row>
    <row r="192" spans="1:11" ht="12" x14ac:dyDescent="0.2">
      <c r="A192" s="259" t="s">
        <v>656</v>
      </c>
      <c r="B192" s="260" t="s">
        <v>510</v>
      </c>
      <c r="C192" s="173"/>
      <c r="D192" s="245"/>
      <c r="E192" s="245"/>
      <c r="F192" s="245"/>
      <c r="G192" s="173"/>
      <c r="H192" s="246"/>
      <c r="I192" s="246"/>
      <c r="J192" s="246"/>
      <c r="K192" s="246"/>
    </row>
    <row r="193" spans="1:11" ht="12" x14ac:dyDescent="0.2">
      <c r="A193" s="261" t="s">
        <v>390</v>
      </c>
      <c r="B193" s="262">
        <v>4210</v>
      </c>
      <c r="C193" s="173">
        <v>24000</v>
      </c>
      <c r="D193" s="263"/>
      <c r="E193" s="263"/>
      <c r="F193" s="263"/>
      <c r="G193" s="173"/>
      <c r="H193" s="264"/>
      <c r="I193" s="264"/>
      <c r="J193" s="264"/>
      <c r="K193" s="264"/>
    </row>
    <row r="194" spans="1:11" ht="12" x14ac:dyDescent="0.2">
      <c r="A194" s="261" t="s">
        <v>80</v>
      </c>
      <c r="B194" s="262">
        <v>4215</v>
      </c>
      <c r="C194" s="173">
        <v>300</v>
      </c>
      <c r="D194" s="263"/>
      <c r="E194" s="263"/>
      <c r="F194" s="263"/>
      <c r="G194" s="173"/>
      <c r="H194" s="264"/>
      <c r="I194" s="264"/>
      <c r="J194" s="264"/>
      <c r="K194" s="264"/>
    </row>
    <row r="195" spans="1:11" ht="12" x14ac:dyDescent="0.2">
      <c r="A195" s="261" t="s">
        <v>81</v>
      </c>
      <c r="B195" s="262">
        <v>4220</v>
      </c>
      <c r="C195" s="173">
        <v>7000</v>
      </c>
      <c r="D195" s="263"/>
      <c r="E195" s="263"/>
      <c r="F195" s="263"/>
      <c r="G195" s="173"/>
      <c r="H195" s="264"/>
      <c r="I195" s="264"/>
      <c r="J195" s="264"/>
      <c r="K195" s="264"/>
    </row>
    <row r="196" spans="1:11" ht="12" x14ac:dyDescent="0.2">
      <c r="A196" s="261" t="s">
        <v>18</v>
      </c>
      <c r="B196" s="262">
        <v>4225</v>
      </c>
      <c r="C196" s="173"/>
      <c r="D196" s="263"/>
      <c r="E196" s="263"/>
      <c r="F196" s="263"/>
      <c r="G196" s="173"/>
      <c r="H196" s="264"/>
      <c r="I196" s="264"/>
      <c r="J196" s="264"/>
      <c r="K196" s="264"/>
    </row>
    <row r="197" spans="1:11" ht="12" x14ac:dyDescent="0.2">
      <c r="A197" s="261" t="s">
        <v>657</v>
      </c>
      <c r="B197" s="262">
        <v>4226</v>
      </c>
      <c r="C197" s="173"/>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324</v>
      </c>
      <c r="B199" s="262">
        <v>4299</v>
      </c>
      <c r="C199" s="173"/>
      <c r="D199" s="263"/>
      <c r="E199" s="263"/>
      <c r="F199" s="263"/>
      <c r="G199" s="265"/>
      <c r="H199" s="264"/>
      <c r="I199" s="264"/>
      <c r="J199" s="264"/>
      <c r="K199" s="264"/>
    </row>
    <row r="200" spans="1:11" ht="12.75" thickBot="1" x14ac:dyDescent="0.25">
      <c r="A200" s="267" t="s">
        <v>100</v>
      </c>
      <c r="B200" s="268"/>
      <c r="C200" s="243">
        <f>SUM(C192:C199)</f>
        <v>31300</v>
      </c>
      <c r="D200" s="263"/>
      <c r="E200" s="263"/>
      <c r="F200" s="263"/>
      <c r="G200" s="269">
        <f>SUM(G192:G199)</f>
        <v>0</v>
      </c>
      <c r="H200" s="264"/>
      <c r="I200" s="264"/>
      <c r="J200" s="264"/>
      <c r="K200" s="264"/>
    </row>
    <row r="201" spans="1:11" ht="15.75" customHeight="1" thickTop="1" x14ac:dyDescent="0.2">
      <c r="A201" s="419" t="s">
        <v>511</v>
      </c>
      <c r="B201" s="270"/>
      <c r="C201" s="245"/>
      <c r="D201" s="263"/>
      <c r="E201" s="263"/>
      <c r="F201" s="263"/>
      <c r="G201" s="264"/>
      <c r="H201" s="264"/>
      <c r="I201" s="264"/>
      <c r="J201" s="264"/>
      <c r="K201" s="264"/>
    </row>
    <row r="202" spans="1:11" ht="12" x14ac:dyDescent="0.2">
      <c r="A202" s="261" t="s">
        <v>84</v>
      </c>
      <c r="B202" s="262">
        <v>4300</v>
      </c>
      <c r="C202" s="265">
        <v>28722</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549</v>
      </c>
      <c r="B204" s="262">
        <v>4340</v>
      </c>
      <c r="C204" s="265"/>
      <c r="D204" s="265"/>
      <c r="E204" s="263"/>
      <c r="F204" s="265"/>
      <c r="G204" s="265"/>
      <c r="H204" s="264"/>
      <c r="I204" s="264"/>
      <c r="J204" s="264"/>
      <c r="K204" s="264"/>
    </row>
    <row r="205" spans="1:11" ht="12" x14ac:dyDescent="0.2">
      <c r="A205" s="261" t="s">
        <v>384</v>
      </c>
      <c r="B205" s="262">
        <v>4399</v>
      </c>
      <c r="C205" s="265"/>
      <c r="D205" s="265"/>
      <c r="E205" s="263"/>
      <c r="F205" s="265"/>
      <c r="G205" s="265"/>
      <c r="H205" s="264"/>
      <c r="I205" s="264"/>
      <c r="J205" s="264"/>
      <c r="K205" s="264"/>
    </row>
    <row r="206" spans="1:11" ht="12.75" thickBot="1" x14ac:dyDescent="0.25">
      <c r="A206" s="271" t="s">
        <v>108</v>
      </c>
      <c r="B206" s="272"/>
      <c r="C206" s="273">
        <f>SUM(C202:C205)</f>
        <v>28722</v>
      </c>
      <c r="D206" s="273">
        <f>SUM(D202:D205)</f>
        <v>0</v>
      </c>
      <c r="E206" s="263"/>
      <c r="F206" s="273">
        <f>SUM(F202:F205)</f>
        <v>0</v>
      </c>
      <c r="G206" s="273">
        <f>SUM(G202:G205)</f>
        <v>0</v>
      </c>
      <c r="H206" s="264"/>
      <c r="I206" s="264"/>
      <c r="J206" s="264"/>
      <c r="K206" s="264"/>
    </row>
    <row r="207" spans="1:11" ht="15.75" customHeight="1" thickTop="1" x14ac:dyDescent="0.2">
      <c r="A207" s="419" t="s">
        <v>512</v>
      </c>
      <c r="B207" s="274"/>
      <c r="C207" s="275"/>
      <c r="D207" s="275"/>
      <c r="E207" s="263"/>
      <c r="F207" s="275"/>
      <c r="G207" s="275"/>
      <c r="H207" s="264"/>
      <c r="I207" s="264"/>
      <c r="J207" s="264"/>
      <c r="K207" s="264"/>
    </row>
    <row r="208" spans="1:11" ht="12" x14ac:dyDescent="0.2">
      <c r="A208" s="276" t="s">
        <v>718</v>
      </c>
      <c r="B208" s="262">
        <v>4400</v>
      </c>
      <c r="C208" s="265"/>
      <c r="D208" s="265"/>
      <c r="E208" s="263"/>
      <c r="F208" s="265"/>
      <c r="G208" s="265"/>
      <c r="H208" s="264"/>
      <c r="I208" s="264"/>
      <c r="J208" s="264"/>
      <c r="K208" s="264"/>
    </row>
    <row r="209" spans="1:11" ht="12" x14ac:dyDescent="0.2">
      <c r="A209" s="277" t="s">
        <v>733</v>
      </c>
      <c r="B209" s="189">
        <v>4421</v>
      </c>
      <c r="C209" s="265"/>
      <c r="D209" s="265"/>
      <c r="E209" s="263"/>
      <c r="F209" s="265"/>
      <c r="G209" s="265"/>
      <c r="H209" s="264"/>
      <c r="I209" s="264"/>
      <c r="J209" s="264"/>
      <c r="K209" s="264"/>
    </row>
    <row r="210" spans="1:11" ht="12" x14ac:dyDescent="0.2">
      <c r="A210" s="276" t="s">
        <v>467</v>
      </c>
      <c r="B210" s="262">
        <v>4499</v>
      </c>
      <c r="C210" s="265"/>
      <c r="D210" s="265"/>
      <c r="E210" s="263"/>
      <c r="F210" s="265"/>
      <c r="G210" s="265"/>
      <c r="H210" s="264"/>
      <c r="I210" s="264"/>
      <c r="J210" s="264"/>
      <c r="K210" s="264"/>
    </row>
    <row r="211" spans="1:11" ht="12.75" thickBot="1" x14ac:dyDescent="0.25">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x14ac:dyDescent="0.2">
      <c r="A212" s="422" t="s">
        <v>506</v>
      </c>
      <c r="B212" s="283"/>
      <c r="C212" s="284"/>
      <c r="D212" s="284"/>
      <c r="E212" s="281"/>
      <c r="F212" s="284"/>
      <c r="G212" s="284"/>
      <c r="H212" s="282"/>
      <c r="I212" s="282"/>
      <c r="J212" s="282"/>
      <c r="K212" s="282"/>
    </row>
    <row r="213" spans="1:11" ht="12" x14ac:dyDescent="0.2">
      <c r="A213" s="285" t="s">
        <v>21</v>
      </c>
      <c r="B213" s="286" t="s">
        <v>389</v>
      </c>
      <c r="C213" s="265"/>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658</v>
      </c>
      <c r="B215" s="288">
        <v>4620</v>
      </c>
      <c r="C215" s="265">
        <v>41000</v>
      </c>
      <c r="D215" s="265"/>
      <c r="E215" s="281"/>
      <c r="F215" s="265"/>
      <c r="G215" s="265"/>
      <c r="H215" s="282"/>
      <c r="I215" s="282"/>
      <c r="J215" s="282"/>
      <c r="K215" s="282"/>
    </row>
    <row r="216" spans="1:11" ht="12" x14ac:dyDescent="0.2">
      <c r="A216" s="289" t="s">
        <v>22</v>
      </c>
      <c r="B216" s="290">
        <v>4625</v>
      </c>
      <c r="C216" s="265"/>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41000</v>
      </c>
      <c r="D219" s="295">
        <f>SUM(D213:D218)</f>
        <v>0</v>
      </c>
      <c r="E219" s="291"/>
      <c r="F219" s="295">
        <f>SUM(F213:F218)</f>
        <v>0</v>
      </c>
      <c r="G219" s="295">
        <f>SUM(G213:G218)</f>
        <v>0</v>
      </c>
      <c r="H219" s="292"/>
      <c r="I219" s="292"/>
      <c r="J219" s="292"/>
      <c r="K219" s="292"/>
    </row>
    <row r="220" spans="1:11" ht="15.75" customHeight="1" thickTop="1" x14ac:dyDescent="0.2">
      <c r="A220" s="419" t="s">
        <v>382</v>
      </c>
      <c r="B220" s="296"/>
      <c r="C220" s="297"/>
      <c r="D220" s="297"/>
      <c r="E220" s="291"/>
      <c r="F220" s="291"/>
      <c r="G220" s="297"/>
      <c r="H220" s="292"/>
      <c r="I220" s="292"/>
      <c r="J220" s="292"/>
      <c r="K220" s="292"/>
    </row>
    <row r="221" spans="1:11" ht="12" x14ac:dyDescent="0.2">
      <c r="A221" s="298" t="s">
        <v>24</v>
      </c>
      <c r="B221" s="299">
        <v>4770</v>
      </c>
      <c r="C221" s="265"/>
      <c r="D221" s="265"/>
      <c r="E221" s="300"/>
      <c r="F221" s="300"/>
      <c r="G221" s="265"/>
      <c r="H221" s="302"/>
      <c r="I221" s="302"/>
      <c r="J221" s="302"/>
      <c r="K221" s="302"/>
    </row>
    <row r="222" spans="1:11" ht="12" x14ac:dyDescent="0.2">
      <c r="A222" s="298" t="s">
        <v>383</v>
      </c>
      <c r="B222" s="303">
        <v>4799</v>
      </c>
      <c r="C222" s="265"/>
      <c r="D222" s="265"/>
      <c r="E222" s="300"/>
      <c r="F222" s="300"/>
      <c r="G222" s="265"/>
      <c r="H222" s="302"/>
      <c r="I222" s="302"/>
      <c r="J222" s="302"/>
      <c r="K222" s="302"/>
    </row>
    <row r="223" spans="1:11" ht="12.75" thickBot="1" x14ac:dyDescent="0.25">
      <c r="A223" s="304" t="s">
        <v>114</v>
      </c>
      <c r="B223" s="305"/>
      <c r="C223" s="306">
        <f>SUM(C221:C222)</f>
        <v>0</v>
      </c>
      <c r="D223" s="306">
        <f>SUM(D221:D222)</f>
        <v>0</v>
      </c>
      <c r="E223" s="300"/>
      <c r="F223" s="300"/>
      <c r="G223" s="306">
        <f>SUM(G221:G222)</f>
        <v>0</v>
      </c>
      <c r="H223" s="302"/>
      <c r="I223" s="302"/>
      <c r="J223" s="302"/>
      <c r="K223" s="302"/>
    </row>
    <row r="224" spans="1:11" ht="13.5" thickTop="1" thickBot="1" x14ac:dyDescent="0.25">
      <c r="A224" s="307" t="s">
        <v>434</v>
      </c>
      <c r="B224" s="308">
        <v>4810</v>
      </c>
      <c r="C224" s="309"/>
      <c r="D224" s="309"/>
      <c r="E224" s="300"/>
      <c r="F224" s="300"/>
      <c r="G224" s="310"/>
      <c r="H224" s="302"/>
      <c r="I224" s="302"/>
      <c r="J224" s="302"/>
      <c r="K224" s="302"/>
    </row>
    <row r="225" spans="1:11" ht="12.75" thickTop="1" x14ac:dyDescent="0.2">
      <c r="A225" s="307" t="s">
        <v>527</v>
      </c>
      <c r="B225" s="308">
        <v>4850</v>
      </c>
      <c r="C225" s="265"/>
      <c r="D225" s="265"/>
      <c r="E225" s="301"/>
      <c r="F225" s="301"/>
      <c r="G225" s="311"/>
      <c r="H225" s="301"/>
      <c r="I225" s="302"/>
      <c r="J225" s="301"/>
      <c r="K225" s="301"/>
    </row>
    <row r="226" spans="1:11" ht="12" x14ac:dyDescent="0.2">
      <c r="A226" s="307" t="s">
        <v>528</v>
      </c>
      <c r="B226" s="308">
        <v>4851</v>
      </c>
      <c r="C226" s="265"/>
      <c r="D226" s="265"/>
      <c r="E226" s="312"/>
      <c r="F226" s="301"/>
      <c r="G226" s="301"/>
      <c r="H226" s="312"/>
      <c r="I226" s="302"/>
      <c r="J226" s="312"/>
      <c r="K226" s="312"/>
    </row>
    <row r="227" spans="1:11" ht="12" x14ac:dyDescent="0.2">
      <c r="A227" s="307" t="s">
        <v>529</v>
      </c>
      <c r="B227" s="308">
        <v>4852</v>
      </c>
      <c r="C227" s="265"/>
      <c r="D227" s="265"/>
      <c r="E227" s="301"/>
      <c r="F227" s="301"/>
      <c r="G227" s="301"/>
      <c r="H227" s="301"/>
      <c r="I227" s="302"/>
      <c r="J227" s="301"/>
      <c r="K227" s="301"/>
    </row>
    <row r="228" spans="1:11" ht="12" x14ac:dyDescent="0.2">
      <c r="A228" s="307" t="s">
        <v>530</v>
      </c>
      <c r="B228" s="308">
        <v>4853</v>
      </c>
      <c r="C228" s="265"/>
      <c r="D228" s="265"/>
      <c r="E228" s="301"/>
      <c r="F228" s="301"/>
      <c r="G228" s="301"/>
      <c r="H228" s="301"/>
      <c r="I228" s="302"/>
      <c r="J228" s="301"/>
      <c r="K228" s="301"/>
    </row>
    <row r="229" spans="1:11" ht="12" x14ac:dyDescent="0.2">
      <c r="A229" s="307" t="s">
        <v>531</v>
      </c>
      <c r="B229" s="308">
        <v>4854</v>
      </c>
      <c r="C229" s="265"/>
      <c r="D229" s="265"/>
      <c r="E229" s="301"/>
      <c r="F229" s="301"/>
      <c r="G229" s="301"/>
      <c r="H229" s="301"/>
      <c r="I229" s="302"/>
      <c r="J229" s="301"/>
      <c r="K229" s="301"/>
    </row>
    <row r="230" spans="1:11" ht="12" x14ac:dyDescent="0.2">
      <c r="A230" s="307" t="s">
        <v>541</v>
      </c>
      <c r="B230" s="308">
        <v>4855</v>
      </c>
      <c r="C230" s="265"/>
      <c r="D230" s="265"/>
      <c r="E230" s="301"/>
      <c r="F230" s="301"/>
      <c r="G230" s="301"/>
      <c r="H230" s="301"/>
      <c r="I230" s="302"/>
      <c r="J230" s="301"/>
      <c r="K230" s="301"/>
    </row>
    <row r="231" spans="1:11" ht="12" x14ac:dyDescent="0.2">
      <c r="A231" s="307" t="s">
        <v>532</v>
      </c>
      <c r="B231" s="308">
        <v>4856</v>
      </c>
      <c r="C231" s="265"/>
      <c r="D231" s="265"/>
      <c r="E231" s="301"/>
      <c r="F231" s="301"/>
      <c r="G231" s="301"/>
      <c r="H231" s="301"/>
      <c r="I231" s="302"/>
      <c r="J231" s="301"/>
      <c r="K231" s="301"/>
    </row>
    <row r="232" spans="1:11" ht="12" x14ac:dyDescent="0.2">
      <c r="A232" s="307" t="s">
        <v>533</v>
      </c>
      <c r="B232" s="308">
        <v>4857</v>
      </c>
      <c r="C232" s="265"/>
      <c r="D232" s="265"/>
      <c r="E232" s="301"/>
      <c r="F232" s="301"/>
      <c r="G232" s="301"/>
      <c r="H232" s="301"/>
      <c r="I232" s="302"/>
      <c r="J232" s="301"/>
      <c r="K232" s="301"/>
    </row>
    <row r="233" spans="1:11" ht="12" x14ac:dyDescent="0.2">
      <c r="A233" s="307" t="s">
        <v>375</v>
      </c>
      <c r="B233" s="308">
        <v>4860</v>
      </c>
      <c r="C233" s="265"/>
      <c r="D233" s="265"/>
      <c r="E233" s="301"/>
      <c r="F233" s="301"/>
      <c r="G233" s="301"/>
      <c r="H233" s="301"/>
      <c r="I233" s="302"/>
      <c r="J233" s="301"/>
      <c r="K233" s="301"/>
    </row>
    <row r="234" spans="1:11" ht="12" x14ac:dyDescent="0.2">
      <c r="A234" s="307" t="s">
        <v>534</v>
      </c>
      <c r="B234" s="308">
        <v>4861</v>
      </c>
      <c r="C234" s="265"/>
      <c r="D234" s="265"/>
      <c r="E234" s="301"/>
      <c r="F234" s="301"/>
      <c r="G234" s="301"/>
      <c r="H234" s="301"/>
      <c r="I234" s="302"/>
      <c r="J234" s="301"/>
      <c r="K234" s="301"/>
    </row>
    <row r="235" spans="1:11" ht="12" x14ac:dyDescent="0.2">
      <c r="A235" s="313" t="s">
        <v>374</v>
      </c>
      <c r="B235" s="303">
        <v>4862</v>
      </c>
      <c r="C235" s="265"/>
      <c r="D235" s="265"/>
      <c r="E235" s="314"/>
      <c r="F235" s="315"/>
      <c r="G235" s="315"/>
      <c r="H235" s="314"/>
      <c r="I235" s="302"/>
      <c r="J235" s="314"/>
      <c r="K235" s="314"/>
    </row>
    <row r="236" spans="1:11" ht="12" x14ac:dyDescent="0.2">
      <c r="A236" s="313" t="s">
        <v>535</v>
      </c>
      <c r="B236" s="303">
        <v>4863</v>
      </c>
      <c r="C236" s="265"/>
      <c r="D236" s="265"/>
      <c r="E236" s="316"/>
      <c r="F236" s="314"/>
      <c r="G236" s="314"/>
      <c r="H236" s="316"/>
      <c r="I236" s="302"/>
      <c r="J236" s="316"/>
      <c r="K236" s="316"/>
    </row>
    <row r="237" spans="1:11" ht="12" x14ac:dyDescent="0.2">
      <c r="A237" s="313" t="s">
        <v>542</v>
      </c>
      <c r="B237" s="303">
        <v>4864</v>
      </c>
      <c r="C237" s="265"/>
      <c r="D237" s="265"/>
      <c r="E237" s="315"/>
      <c r="F237" s="315"/>
      <c r="G237" s="315"/>
      <c r="H237" s="315"/>
      <c r="I237" s="302"/>
      <c r="J237" s="315"/>
      <c r="K237" s="315"/>
    </row>
    <row r="238" spans="1:11" ht="12" x14ac:dyDescent="0.2">
      <c r="A238" s="313" t="s">
        <v>543</v>
      </c>
      <c r="B238" s="303">
        <v>4865</v>
      </c>
      <c r="C238" s="265"/>
      <c r="D238" s="265"/>
      <c r="E238" s="315"/>
      <c r="F238" s="315"/>
      <c r="G238" s="315"/>
      <c r="H238" s="315"/>
      <c r="I238" s="302"/>
      <c r="J238" s="315"/>
      <c r="K238" s="315"/>
    </row>
    <row r="239" spans="1:11" ht="12" x14ac:dyDescent="0.2">
      <c r="A239" s="313" t="s">
        <v>544</v>
      </c>
      <c r="B239" s="303">
        <v>4866</v>
      </c>
      <c r="C239" s="265"/>
      <c r="D239" s="265"/>
      <c r="E239" s="315"/>
      <c r="F239" s="315"/>
      <c r="G239" s="315"/>
      <c r="H239" s="315"/>
      <c r="I239" s="302"/>
      <c r="J239" s="315"/>
      <c r="K239" s="315"/>
    </row>
    <row r="240" spans="1:11" ht="12" x14ac:dyDescent="0.2">
      <c r="A240" s="313" t="s">
        <v>545</v>
      </c>
      <c r="B240" s="303">
        <v>4867</v>
      </c>
      <c r="C240" s="265"/>
      <c r="D240" s="265"/>
      <c r="E240" s="315"/>
      <c r="F240" s="315"/>
      <c r="G240" s="315"/>
      <c r="H240" s="315"/>
      <c r="I240" s="302"/>
      <c r="J240" s="315"/>
      <c r="K240" s="315"/>
    </row>
    <row r="241" spans="1:11" ht="12" x14ac:dyDescent="0.2">
      <c r="A241" s="313" t="s">
        <v>546</v>
      </c>
      <c r="B241" s="303">
        <v>4868</v>
      </c>
      <c r="C241" s="265"/>
      <c r="D241" s="265"/>
      <c r="E241" s="315"/>
      <c r="F241" s="315"/>
      <c r="G241" s="315"/>
      <c r="H241" s="315"/>
      <c r="I241" s="302"/>
      <c r="J241" s="315"/>
      <c r="K241" s="315"/>
    </row>
    <row r="242" spans="1:11" ht="12" x14ac:dyDescent="0.2">
      <c r="A242" s="313" t="s">
        <v>547</v>
      </c>
      <c r="B242" s="303">
        <v>4869</v>
      </c>
      <c r="C242" s="265"/>
      <c r="D242" s="265"/>
      <c r="E242" s="315"/>
      <c r="F242" s="315"/>
      <c r="G242" s="315"/>
      <c r="H242" s="315"/>
      <c r="I242" s="302"/>
      <c r="J242" s="315"/>
      <c r="K242" s="315"/>
    </row>
    <row r="243" spans="1:11" ht="12" x14ac:dyDescent="0.2">
      <c r="A243" s="313" t="s">
        <v>536</v>
      </c>
      <c r="B243" s="303">
        <v>4870</v>
      </c>
      <c r="C243" s="265"/>
      <c r="D243" s="265"/>
      <c r="E243" s="315"/>
      <c r="F243" s="315"/>
      <c r="G243" s="315"/>
      <c r="H243" s="315"/>
      <c r="I243" s="302"/>
      <c r="J243" s="315"/>
      <c r="K243" s="315"/>
    </row>
    <row r="244" spans="1:11" ht="12" x14ac:dyDescent="0.2">
      <c r="A244" s="313" t="s">
        <v>168</v>
      </c>
      <c r="B244" s="303">
        <v>4871</v>
      </c>
      <c r="C244" s="265"/>
      <c r="D244" s="265"/>
      <c r="E244" s="315"/>
      <c r="F244" s="315"/>
      <c r="G244" s="315"/>
      <c r="H244" s="315"/>
      <c r="I244" s="302"/>
      <c r="J244" s="315"/>
      <c r="K244" s="315"/>
    </row>
    <row r="245" spans="1:11" ht="12" x14ac:dyDescent="0.2">
      <c r="A245" s="313" t="s">
        <v>169</v>
      </c>
      <c r="B245" s="303">
        <v>4872</v>
      </c>
      <c r="C245" s="265"/>
      <c r="D245" s="265"/>
      <c r="E245" s="315"/>
      <c r="F245" s="315"/>
      <c r="G245" s="315"/>
      <c r="H245" s="315"/>
      <c r="I245" s="302"/>
      <c r="J245" s="315"/>
      <c r="K245" s="315"/>
    </row>
    <row r="246" spans="1:11" ht="12" x14ac:dyDescent="0.2">
      <c r="A246" s="313" t="s">
        <v>170</v>
      </c>
      <c r="B246" s="303">
        <v>4873</v>
      </c>
      <c r="C246" s="265"/>
      <c r="D246" s="265"/>
      <c r="E246" s="315"/>
      <c r="F246" s="315"/>
      <c r="G246" s="315"/>
      <c r="H246" s="315"/>
      <c r="I246" s="302"/>
      <c r="J246" s="315"/>
      <c r="K246" s="315"/>
    </row>
    <row r="247" spans="1:11" ht="12" x14ac:dyDescent="0.2">
      <c r="A247" s="313" t="s">
        <v>171</v>
      </c>
      <c r="B247" s="303">
        <v>4874</v>
      </c>
      <c r="C247" s="265"/>
      <c r="D247" s="265"/>
      <c r="E247" s="315"/>
      <c r="F247" s="315"/>
      <c r="G247" s="315"/>
      <c r="H247" s="315"/>
      <c r="I247" s="302"/>
      <c r="J247" s="315"/>
      <c r="K247" s="315"/>
    </row>
    <row r="248" spans="1:11" ht="12" x14ac:dyDescent="0.2">
      <c r="A248" s="313" t="s">
        <v>548</v>
      </c>
      <c r="B248" s="303">
        <v>4875</v>
      </c>
      <c r="C248" s="265"/>
      <c r="D248" s="265"/>
      <c r="E248" s="315"/>
      <c r="F248" s="315"/>
      <c r="G248" s="315"/>
      <c r="H248" s="315"/>
      <c r="I248" s="302"/>
      <c r="J248" s="315"/>
      <c r="K248" s="315"/>
    </row>
    <row r="249" spans="1:11" ht="12" x14ac:dyDescent="0.2">
      <c r="A249" s="313" t="s">
        <v>172</v>
      </c>
      <c r="B249" s="303">
        <v>4876</v>
      </c>
      <c r="C249" s="265"/>
      <c r="D249" s="265"/>
      <c r="E249" s="315"/>
      <c r="F249" s="315"/>
      <c r="G249" s="315"/>
      <c r="H249" s="315"/>
      <c r="I249" s="302"/>
      <c r="J249" s="315"/>
      <c r="K249" s="315"/>
    </row>
    <row r="250" spans="1:11" ht="12" x14ac:dyDescent="0.2">
      <c r="A250" s="313" t="s">
        <v>173</v>
      </c>
      <c r="B250" s="303">
        <v>4877</v>
      </c>
      <c r="C250" s="265"/>
      <c r="D250" s="265"/>
      <c r="E250" s="315"/>
      <c r="F250" s="315"/>
      <c r="G250" s="315"/>
      <c r="H250" s="315"/>
      <c r="I250" s="302"/>
      <c r="J250" s="315"/>
      <c r="K250" s="315"/>
    </row>
    <row r="251" spans="1:11" ht="12" x14ac:dyDescent="0.2">
      <c r="A251" s="313" t="s">
        <v>174</v>
      </c>
      <c r="B251" s="303">
        <v>4878</v>
      </c>
      <c r="C251" s="265"/>
      <c r="D251" s="265"/>
      <c r="E251" s="315"/>
      <c r="F251" s="315"/>
      <c r="G251" s="315"/>
      <c r="H251" s="315"/>
      <c r="I251" s="302"/>
      <c r="J251" s="315"/>
      <c r="K251" s="315"/>
    </row>
    <row r="252" spans="1:11" ht="12" x14ac:dyDescent="0.2">
      <c r="A252" s="313" t="s">
        <v>175</v>
      </c>
      <c r="B252" s="303">
        <v>4879</v>
      </c>
      <c r="C252" s="265"/>
      <c r="D252" s="265"/>
      <c r="E252" s="315"/>
      <c r="F252" s="315"/>
      <c r="G252" s="315"/>
      <c r="H252" s="315"/>
      <c r="I252" s="302"/>
      <c r="J252" s="315"/>
      <c r="K252" s="315"/>
    </row>
    <row r="253" spans="1:11" ht="12" x14ac:dyDescent="0.2">
      <c r="A253" s="313" t="s">
        <v>659</v>
      </c>
      <c r="B253" s="303">
        <v>4880</v>
      </c>
      <c r="C253" s="265"/>
      <c r="D253" s="265"/>
      <c r="E253" s="315"/>
      <c r="F253" s="315"/>
      <c r="G253" s="315"/>
      <c r="H253" s="315"/>
      <c r="I253" s="302"/>
      <c r="J253" s="315"/>
      <c r="K253" s="315"/>
    </row>
    <row r="254" spans="1:11" ht="12.75" thickBot="1" x14ac:dyDescent="0.25">
      <c r="A254" s="317" t="s">
        <v>230</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641</v>
      </c>
      <c r="B255" s="320">
        <v>4901</v>
      </c>
      <c r="C255" s="321"/>
      <c r="D255" s="302"/>
      <c r="E255" s="302"/>
      <c r="F255" s="302"/>
      <c r="G255" s="302"/>
      <c r="H255" s="302"/>
      <c r="I255" s="302"/>
      <c r="J255" s="302"/>
      <c r="K255" s="302"/>
    </row>
    <row r="256" spans="1:11" ht="13.5" thickTop="1" thickBot="1" x14ac:dyDescent="0.25">
      <c r="A256" s="322" t="s">
        <v>662</v>
      </c>
      <c r="B256" s="323">
        <v>4902</v>
      </c>
      <c r="C256" s="324"/>
      <c r="D256" s="325"/>
      <c r="E256" s="302"/>
      <c r="F256" s="325"/>
      <c r="G256" s="325"/>
      <c r="H256" s="302"/>
      <c r="I256" s="302"/>
      <c r="J256" s="302"/>
      <c r="K256" s="302"/>
    </row>
    <row r="257" spans="1:11" ht="13.5" thickTop="1" thickBot="1" x14ac:dyDescent="0.25">
      <c r="A257" s="298" t="s">
        <v>738</v>
      </c>
      <c r="B257" s="303">
        <v>4905</v>
      </c>
      <c r="C257" s="327"/>
      <c r="D257" s="300"/>
      <c r="E257" s="300"/>
      <c r="F257" s="325"/>
      <c r="G257" s="325"/>
      <c r="H257" s="302"/>
      <c r="I257" s="302"/>
      <c r="J257" s="302"/>
      <c r="K257" s="302"/>
    </row>
    <row r="258" spans="1:11" ht="13.5" thickTop="1" thickBot="1" x14ac:dyDescent="0.25">
      <c r="A258" s="298" t="s">
        <v>719</v>
      </c>
      <c r="B258" s="189">
        <v>4909</v>
      </c>
      <c r="C258" s="321"/>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474</v>
      </c>
      <c r="B260" s="303">
        <v>4930</v>
      </c>
      <c r="C260" s="321"/>
      <c r="D260" s="321"/>
      <c r="E260" s="300"/>
      <c r="F260" s="325"/>
      <c r="G260" s="325"/>
      <c r="H260" s="302"/>
      <c r="I260" s="302"/>
      <c r="J260" s="302"/>
      <c r="K260" s="302"/>
    </row>
    <row r="261" spans="1:11" ht="13.5" thickTop="1" thickBot="1" x14ac:dyDescent="0.25">
      <c r="A261" s="277" t="s">
        <v>25</v>
      </c>
      <c r="B261" s="328">
        <v>4932</v>
      </c>
      <c r="C261" s="321">
        <v>3000</v>
      </c>
      <c r="D261" s="321"/>
      <c r="E261" s="300"/>
      <c r="F261" s="325"/>
      <c r="G261" s="325"/>
      <c r="H261" s="302"/>
      <c r="I261" s="302"/>
      <c r="J261" s="302"/>
      <c r="K261" s="302"/>
    </row>
    <row r="262" spans="1:11" ht="13.5" thickTop="1" thickBot="1" x14ac:dyDescent="0.25">
      <c r="A262" s="298" t="s">
        <v>266</v>
      </c>
      <c r="B262" s="303">
        <v>4960</v>
      </c>
      <c r="C262" s="321"/>
      <c r="D262" s="321"/>
      <c r="E262" s="300"/>
      <c r="F262" s="325"/>
      <c r="G262" s="325"/>
      <c r="H262" s="302"/>
      <c r="I262" s="302"/>
      <c r="J262" s="302"/>
      <c r="K262" s="302"/>
    </row>
    <row r="263" spans="1:11" ht="13.5" thickTop="1" thickBot="1" x14ac:dyDescent="0.25">
      <c r="A263" s="1480" t="s">
        <v>724</v>
      </c>
      <c r="B263" s="303">
        <v>4981</v>
      </c>
      <c r="C263" s="321"/>
      <c r="D263" s="321"/>
      <c r="E263" s="300"/>
      <c r="F263" s="325"/>
      <c r="G263" s="325"/>
      <c r="H263" s="302"/>
      <c r="I263" s="302"/>
      <c r="J263" s="302"/>
      <c r="K263" s="302"/>
    </row>
    <row r="264" spans="1:11" ht="13.5" thickTop="1" thickBot="1" x14ac:dyDescent="0.25">
      <c r="A264" s="1480" t="s">
        <v>725</v>
      </c>
      <c r="B264" s="303">
        <v>4982</v>
      </c>
      <c r="C264" s="321"/>
      <c r="D264" s="321"/>
      <c r="E264" s="300"/>
      <c r="F264" s="325"/>
      <c r="G264" s="325"/>
      <c r="H264" s="302"/>
      <c r="I264" s="302"/>
      <c r="J264" s="302"/>
      <c r="K264" s="302"/>
    </row>
    <row r="265" spans="1:11" ht="13.5" thickTop="1" thickBot="1" x14ac:dyDescent="0.25">
      <c r="A265" s="329" t="s">
        <v>477</v>
      </c>
      <c r="B265" s="189">
        <v>4991</v>
      </c>
      <c r="C265" s="321"/>
      <c r="D265" s="321"/>
      <c r="E265" s="300"/>
      <c r="F265" s="325"/>
      <c r="G265" s="325"/>
      <c r="H265" s="302"/>
      <c r="I265" s="302"/>
      <c r="J265" s="302"/>
      <c r="K265" s="302"/>
    </row>
    <row r="266" spans="1:11" ht="13.5" thickTop="1" thickBot="1" x14ac:dyDescent="0.25">
      <c r="A266" s="329" t="s">
        <v>478</v>
      </c>
      <c r="B266" s="189">
        <v>4992</v>
      </c>
      <c r="C266" s="321"/>
      <c r="D266" s="321"/>
      <c r="E266" s="300"/>
      <c r="F266" s="325"/>
      <c r="G266" s="325"/>
      <c r="H266" s="302"/>
      <c r="I266" s="302"/>
      <c r="J266" s="302"/>
      <c r="K266" s="302"/>
    </row>
    <row r="267" spans="1:11" ht="24" thickTop="1" thickBot="1" x14ac:dyDescent="0.25">
      <c r="A267" s="326" t="s">
        <v>26</v>
      </c>
      <c r="B267" s="303">
        <v>4999</v>
      </c>
      <c r="C267" s="321"/>
      <c r="D267" s="321"/>
      <c r="E267" s="300"/>
      <c r="F267" s="325"/>
      <c r="G267" s="325"/>
      <c r="H267" s="330"/>
      <c r="I267" s="331"/>
      <c r="J267" s="331"/>
      <c r="K267" s="330"/>
    </row>
    <row r="268" spans="1:11" ht="25.5" thickTop="1" thickBot="1" x14ac:dyDescent="0.25">
      <c r="A268" s="423" t="s">
        <v>828</v>
      </c>
      <c r="B268" s="427"/>
      <c r="C268" s="332">
        <f>SUM(C190,C200,C206,C211,C219,C223:C224,C254:C267)</f>
        <v>120328</v>
      </c>
      <c r="D268" s="332">
        <f>SUM(D190,D200,D206,D211,D219,D223:D224,D254:D267)</f>
        <v>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140358</v>
      </c>
      <c r="D269" s="335">
        <f t="shared" si="10"/>
        <v>0</v>
      </c>
      <c r="E269" s="335">
        <f t="shared" si="10"/>
        <v>0</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863</v>
      </c>
      <c r="B270" s="430"/>
      <c r="C270" s="335">
        <f>SUM(C111,C117,C172,C269)</f>
        <v>1701164</v>
      </c>
      <c r="D270" s="335">
        <f>SUM(D111,D117,D172,D269)</f>
        <v>531404</v>
      </c>
      <c r="E270" s="335">
        <f>SUM(E111,E117,E172,E269)</f>
        <v>56200</v>
      </c>
      <c r="F270" s="335">
        <f t="shared" ref="F270:K270" si="11">SUM(F111,F117,F172,F269)</f>
        <v>137910</v>
      </c>
      <c r="G270" s="335">
        <f>SUM(G111,G117,G172,G269)</f>
        <v>52001</v>
      </c>
      <c r="H270" s="335">
        <f t="shared" si="11"/>
        <v>0</v>
      </c>
      <c r="I270" s="335">
        <f>SUM(I111,I117,I172,I269)</f>
        <v>11617</v>
      </c>
      <c r="J270" s="335">
        <f t="shared" si="11"/>
        <v>103827</v>
      </c>
      <c r="K270" s="335">
        <f t="shared" si="11"/>
        <v>11567</v>
      </c>
    </row>
    <row r="271" spans="1:11" ht="25.5" thickTop="1" thickBot="1" x14ac:dyDescent="0.25">
      <c r="A271" s="424" t="s">
        <v>864</v>
      </c>
      <c r="B271" s="430"/>
      <c r="C271" s="335">
        <f>SUM(C112,C117,C172,C269)</f>
        <v>1707164</v>
      </c>
      <c r="D271" s="302"/>
      <c r="E271" s="302"/>
      <c r="F271" s="302"/>
      <c r="G271" s="302"/>
      <c r="H271" s="302"/>
      <c r="I271" s="302"/>
      <c r="J271" s="302"/>
      <c r="K271" s="302"/>
    </row>
    <row r="272" spans="1:11" ht="12" thickTop="1" x14ac:dyDescent="0.2"/>
  </sheetData>
  <sheetProtection sheet="1" objects="1" scenarios="1" formatCells="0" formatColumns="0" formatRows="0" insertColumns="0" insertRows="0" insertHyperlinks="0" deleteColumns="0" deleteRows="0" sort="0" autoFilter="0" pivotTables="0"/>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formula1>-9999999999</formula1>
      <formula2>9999999999</formula2>
    </dataValidation>
  </dataValidations>
  <printOptions headings="1" gridLinesSet="0"/>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456"/>
  <sheetViews>
    <sheetView showGridLines="0" zoomScaleNormal="100" workbookViewId="0">
      <pane xSplit="2" ySplit="2" topLeftCell="C15" activePane="bottomRight" state="frozenSplit"/>
      <selection pane="topRight"/>
      <selection pane="bottomLeft"/>
      <selection pane="bottomRight" activeCell="H29" sqref="H29"/>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6384" width="8.7109375" style="442"/>
  </cols>
  <sheetData>
    <row r="1" spans="1:11" s="446" customFormat="1" ht="12.75" customHeight="1" x14ac:dyDescent="0.2">
      <c r="A1" s="1783" t="s">
        <v>839</v>
      </c>
      <c r="B1" s="641"/>
      <c r="C1" s="642" t="s">
        <v>288</v>
      </c>
      <c r="D1" s="642" t="s">
        <v>289</v>
      </c>
      <c r="E1" s="643" t="s">
        <v>290</v>
      </c>
      <c r="F1" s="644" t="s">
        <v>291</v>
      </c>
      <c r="G1" s="642" t="s">
        <v>292</v>
      </c>
      <c r="H1" s="642" t="s">
        <v>293</v>
      </c>
      <c r="I1" s="642" t="s">
        <v>294</v>
      </c>
      <c r="J1" s="643" t="s">
        <v>295</v>
      </c>
      <c r="K1" s="643" t="s">
        <v>296</v>
      </c>
    </row>
    <row r="2" spans="1:11" ht="24" x14ac:dyDescent="0.15">
      <c r="A2" s="1784"/>
      <c r="B2" s="645" t="s">
        <v>497</v>
      </c>
      <c r="C2" s="645" t="s">
        <v>442</v>
      </c>
      <c r="D2" s="645" t="s">
        <v>443</v>
      </c>
      <c r="E2" s="645" t="s">
        <v>444</v>
      </c>
      <c r="F2" s="645" t="s">
        <v>445</v>
      </c>
      <c r="G2" s="646" t="s">
        <v>446</v>
      </c>
      <c r="H2" s="646" t="s">
        <v>447</v>
      </c>
      <c r="I2" s="646" t="s">
        <v>297</v>
      </c>
      <c r="J2" s="646" t="s">
        <v>298</v>
      </c>
      <c r="K2" s="646" t="s">
        <v>253</v>
      </c>
    </row>
    <row r="3" spans="1:11" s="649" customFormat="1" ht="16.7" customHeight="1" x14ac:dyDescent="0.2">
      <c r="A3" s="1482" t="s">
        <v>218</v>
      </c>
      <c r="B3" s="647"/>
      <c r="C3" s="444"/>
      <c r="D3" s="444"/>
      <c r="E3" s="444"/>
      <c r="F3" s="444"/>
      <c r="G3" s="444"/>
      <c r="H3" s="444"/>
      <c r="I3" s="444"/>
      <c r="J3" s="444"/>
      <c r="K3" s="648"/>
    </row>
    <row r="4" spans="1:11" s="649" customFormat="1" ht="15.75" customHeight="1" x14ac:dyDescent="0.2">
      <c r="A4" s="1130" t="s">
        <v>165</v>
      </c>
      <c r="B4" s="1131" t="s">
        <v>258</v>
      </c>
      <c r="C4" s="650"/>
      <c r="D4" s="651"/>
      <c r="E4" s="651"/>
      <c r="F4" s="651"/>
      <c r="G4" s="651"/>
      <c r="H4" s="651"/>
      <c r="I4" s="651"/>
      <c r="J4" s="651"/>
      <c r="K4" s="652"/>
    </row>
    <row r="5" spans="1:11" s="649" customFormat="1" ht="12" x14ac:dyDescent="0.2">
      <c r="A5" s="653" t="s">
        <v>268</v>
      </c>
      <c r="B5" s="654">
        <v>1100</v>
      </c>
      <c r="C5" s="655">
        <v>760500</v>
      </c>
      <c r="D5" s="655">
        <v>159701</v>
      </c>
      <c r="E5" s="655">
        <v>18500</v>
      </c>
      <c r="F5" s="655">
        <v>90600</v>
      </c>
      <c r="G5" s="655">
        <v>14988</v>
      </c>
      <c r="H5" s="655"/>
      <c r="I5" s="655"/>
      <c r="J5" s="655"/>
      <c r="K5" s="656">
        <f>SUM(C5:J5)</f>
        <v>1044289</v>
      </c>
    </row>
    <row r="6" spans="1:11" s="649" customFormat="1" ht="12" x14ac:dyDescent="0.2">
      <c r="A6" s="657" t="s">
        <v>651</v>
      </c>
      <c r="B6" s="658">
        <v>1115</v>
      </c>
      <c r="C6" s="659"/>
      <c r="D6" s="660"/>
      <c r="E6" s="661"/>
      <c r="F6" s="660"/>
      <c r="G6" s="660"/>
      <c r="H6" s="660"/>
      <c r="I6" s="660"/>
      <c r="J6" s="660"/>
      <c r="K6" s="447">
        <f>SUM(C6,E6)</f>
        <v>0</v>
      </c>
    </row>
    <row r="7" spans="1:11" s="649" customFormat="1" ht="12" x14ac:dyDescent="0.2">
      <c r="A7" s="657" t="s">
        <v>299</v>
      </c>
      <c r="B7" s="658">
        <v>1125</v>
      </c>
      <c r="C7" s="655"/>
      <c r="D7" s="655"/>
      <c r="E7" s="655"/>
      <c r="F7" s="655"/>
      <c r="G7" s="655"/>
      <c r="H7" s="655"/>
      <c r="I7" s="655"/>
      <c r="J7" s="655"/>
      <c r="K7" s="447">
        <f t="shared" ref="K7:K34" si="0">SUM(C7:J7)</f>
        <v>0</v>
      </c>
    </row>
    <row r="8" spans="1:11" s="649" customFormat="1" ht="12" x14ac:dyDescent="0.2">
      <c r="A8" s="657" t="s">
        <v>352</v>
      </c>
      <c r="B8" s="658">
        <v>1200</v>
      </c>
      <c r="C8" s="655">
        <v>135000</v>
      </c>
      <c r="D8" s="655">
        <v>19615</v>
      </c>
      <c r="E8" s="655">
        <v>1350</v>
      </c>
      <c r="F8" s="655"/>
      <c r="G8" s="655"/>
      <c r="H8" s="655"/>
      <c r="I8" s="655"/>
      <c r="J8" s="655"/>
      <c r="K8" s="447">
        <f t="shared" si="0"/>
        <v>155965</v>
      </c>
    </row>
    <row r="9" spans="1:11" s="649" customFormat="1" ht="12" x14ac:dyDescent="0.2">
      <c r="A9" s="657" t="s">
        <v>300</v>
      </c>
      <c r="B9" s="658">
        <v>1225</v>
      </c>
      <c r="C9" s="655"/>
      <c r="D9" s="655"/>
      <c r="E9" s="655"/>
      <c r="F9" s="655"/>
      <c r="G9" s="655"/>
      <c r="H9" s="655"/>
      <c r="I9" s="655"/>
      <c r="J9" s="655"/>
      <c r="K9" s="447">
        <f t="shared" si="0"/>
        <v>0</v>
      </c>
    </row>
    <row r="10" spans="1:11" s="649" customFormat="1" ht="12" x14ac:dyDescent="0.2">
      <c r="A10" s="657" t="s">
        <v>127</v>
      </c>
      <c r="B10" s="658">
        <v>1250</v>
      </c>
      <c r="C10" s="655">
        <v>13700</v>
      </c>
      <c r="D10" s="655">
        <v>425</v>
      </c>
      <c r="E10" s="655"/>
      <c r="F10" s="655">
        <v>11250</v>
      </c>
      <c r="G10" s="655"/>
      <c r="H10" s="655"/>
      <c r="I10" s="655"/>
      <c r="J10" s="655"/>
      <c r="K10" s="447">
        <f t="shared" si="0"/>
        <v>25375</v>
      </c>
    </row>
    <row r="11" spans="1:11" s="649" customFormat="1" ht="12" x14ac:dyDescent="0.2">
      <c r="A11" s="657" t="s">
        <v>415</v>
      </c>
      <c r="B11" s="658">
        <v>1275</v>
      </c>
      <c r="C11" s="655"/>
      <c r="D11" s="655"/>
      <c r="E11" s="655"/>
      <c r="F11" s="655"/>
      <c r="G11" s="655"/>
      <c r="H11" s="655"/>
      <c r="I11" s="655"/>
      <c r="J11" s="655"/>
      <c r="K11" s="447">
        <f t="shared" si="0"/>
        <v>0</v>
      </c>
    </row>
    <row r="12" spans="1:11" ht="12" x14ac:dyDescent="0.2">
      <c r="A12" s="657" t="s">
        <v>280</v>
      </c>
      <c r="B12" s="658">
        <v>1300</v>
      </c>
      <c r="C12" s="655"/>
      <c r="D12" s="655"/>
      <c r="E12" s="655"/>
      <c r="F12" s="655"/>
      <c r="G12" s="655"/>
      <c r="H12" s="655"/>
      <c r="I12" s="655"/>
      <c r="J12" s="655"/>
      <c r="K12" s="447">
        <f t="shared" si="0"/>
        <v>0</v>
      </c>
    </row>
    <row r="13" spans="1:11" ht="12" x14ac:dyDescent="0.2">
      <c r="A13" s="657" t="s">
        <v>301</v>
      </c>
      <c r="B13" s="658">
        <v>1400</v>
      </c>
      <c r="C13" s="655"/>
      <c r="D13" s="655"/>
      <c r="E13" s="655"/>
      <c r="F13" s="655"/>
      <c r="G13" s="655"/>
      <c r="H13" s="655"/>
      <c r="I13" s="655"/>
      <c r="J13" s="655"/>
      <c r="K13" s="447">
        <f t="shared" si="0"/>
        <v>0</v>
      </c>
    </row>
    <row r="14" spans="1:11" ht="12" x14ac:dyDescent="0.2">
      <c r="A14" s="657" t="s">
        <v>281</v>
      </c>
      <c r="B14" s="658">
        <v>1500</v>
      </c>
      <c r="C14" s="655">
        <v>27200</v>
      </c>
      <c r="D14" s="655">
        <v>3475</v>
      </c>
      <c r="E14" s="655">
        <v>20100</v>
      </c>
      <c r="F14" s="655">
        <v>10000</v>
      </c>
      <c r="G14" s="655"/>
      <c r="H14" s="655">
        <v>3000</v>
      </c>
      <c r="I14" s="655"/>
      <c r="J14" s="655"/>
      <c r="K14" s="447">
        <f t="shared" si="0"/>
        <v>63775</v>
      </c>
    </row>
    <row r="15" spans="1:11" ht="12" x14ac:dyDescent="0.2">
      <c r="A15" s="657" t="s">
        <v>282</v>
      </c>
      <c r="B15" s="658">
        <v>1600</v>
      </c>
      <c r="C15" s="655"/>
      <c r="D15" s="655"/>
      <c r="E15" s="655"/>
      <c r="F15" s="655"/>
      <c r="G15" s="655"/>
      <c r="H15" s="655"/>
      <c r="I15" s="655"/>
      <c r="J15" s="655"/>
      <c r="K15" s="447">
        <f t="shared" si="0"/>
        <v>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302</v>
      </c>
      <c r="B17" s="658">
        <v>1700</v>
      </c>
      <c r="C17" s="655"/>
      <c r="D17" s="655"/>
      <c r="E17" s="655"/>
      <c r="F17" s="655"/>
      <c r="G17" s="655"/>
      <c r="H17" s="655"/>
      <c r="I17" s="655"/>
      <c r="J17" s="655"/>
      <c r="K17" s="447">
        <f t="shared" si="0"/>
        <v>0</v>
      </c>
    </row>
    <row r="18" spans="1:11" s="649" customFormat="1" ht="12" x14ac:dyDescent="0.2">
      <c r="A18" s="657" t="s">
        <v>126</v>
      </c>
      <c r="B18" s="658">
        <v>1800</v>
      </c>
      <c r="C18" s="655"/>
      <c r="D18" s="655"/>
      <c r="E18" s="655"/>
      <c r="F18" s="655"/>
      <c r="G18" s="655"/>
      <c r="H18" s="655"/>
      <c r="I18" s="655"/>
      <c r="J18" s="655"/>
      <c r="K18" s="447">
        <f t="shared" si="0"/>
        <v>0</v>
      </c>
    </row>
    <row r="19" spans="1:11" s="649" customFormat="1" ht="12" x14ac:dyDescent="0.2">
      <c r="A19" s="657" t="s">
        <v>141</v>
      </c>
      <c r="B19" s="658">
        <v>1900</v>
      </c>
      <c r="C19" s="655"/>
      <c r="D19" s="655"/>
      <c r="E19" s="655"/>
      <c r="F19" s="655"/>
      <c r="G19" s="655"/>
      <c r="H19" s="655"/>
      <c r="I19" s="655"/>
      <c r="J19" s="655"/>
      <c r="K19" s="447">
        <f t="shared" si="0"/>
        <v>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309</v>
      </c>
      <c r="B26" s="658">
        <v>1916</v>
      </c>
      <c r="C26" s="665"/>
      <c r="D26" s="666"/>
      <c r="E26" s="666"/>
      <c r="F26" s="666"/>
      <c r="G26" s="666"/>
      <c r="H26" s="663"/>
      <c r="I26" s="667"/>
      <c r="J26" s="666"/>
      <c r="K26" s="447">
        <f t="shared" si="0"/>
        <v>0</v>
      </c>
    </row>
    <row r="27" spans="1:11" s="649" customFormat="1" ht="12" x14ac:dyDescent="0.2">
      <c r="A27" s="657" t="s">
        <v>310</v>
      </c>
      <c r="B27" s="658">
        <v>1917</v>
      </c>
      <c r="C27" s="665"/>
      <c r="D27" s="666"/>
      <c r="E27" s="666"/>
      <c r="F27" s="666"/>
      <c r="G27" s="666"/>
      <c r="H27" s="663"/>
      <c r="I27" s="667"/>
      <c r="J27" s="666"/>
      <c r="K27" s="447">
        <f t="shared" si="0"/>
        <v>0</v>
      </c>
    </row>
    <row r="28" spans="1:11" s="649" customFormat="1" ht="12" x14ac:dyDescent="0.2">
      <c r="A28" s="657" t="s">
        <v>311</v>
      </c>
      <c r="B28" s="658">
        <v>1918</v>
      </c>
      <c r="C28" s="665"/>
      <c r="D28" s="666"/>
      <c r="E28" s="666"/>
      <c r="F28" s="666"/>
      <c r="G28" s="666"/>
      <c r="H28" s="663"/>
      <c r="I28" s="667"/>
      <c r="J28" s="666"/>
      <c r="K28" s="447">
        <f t="shared" si="0"/>
        <v>0</v>
      </c>
    </row>
    <row r="29" spans="1:11" s="649" customFormat="1" ht="12" x14ac:dyDescent="0.2">
      <c r="A29" s="657" t="s">
        <v>312</v>
      </c>
      <c r="B29" s="658">
        <v>1919</v>
      </c>
      <c r="C29" s="665"/>
      <c r="D29" s="666"/>
      <c r="E29" s="666"/>
      <c r="F29" s="666"/>
      <c r="G29" s="666"/>
      <c r="H29" s="663"/>
      <c r="I29" s="667"/>
      <c r="J29" s="666"/>
      <c r="K29" s="447">
        <f t="shared" si="0"/>
        <v>0</v>
      </c>
    </row>
    <row r="30" spans="1:11" s="649" customFormat="1" ht="12" x14ac:dyDescent="0.2">
      <c r="A30" s="657" t="s">
        <v>313</v>
      </c>
      <c r="B30" s="668">
        <v>1920</v>
      </c>
      <c r="C30" s="665"/>
      <c r="D30" s="666"/>
      <c r="E30" s="666"/>
      <c r="F30" s="666"/>
      <c r="G30" s="666"/>
      <c r="H30" s="663"/>
      <c r="I30" s="667"/>
      <c r="J30" s="666"/>
      <c r="K30" s="447">
        <f t="shared" si="0"/>
        <v>0</v>
      </c>
    </row>
    <row r="31" spans="1:11" s="649" customFormat="1" ht="12" x14ac:dyDescent="0.2">
      <c r="A31" s="657" t="s">
        <v>314</v>
      </c>
      <c r="B31" s="668">
        <v>1921</v>
      </c>
      <c r="C31" s="665"/>
      <c r="D31" s="666"/>
      <c r="E31" s="666"/>
      <c r="F31" s="666"/>
      <c r="G31" s="666"/>
      <c r="H31" s="663"/>
      <c r="I31" s="667"/>
      <c r="J31" s="666"/>
      <c r="K31" s="447">
        <f t="shared" si="0"/>
        <v>0</v>
      </c>
    </row>
    <row r="32" spans="1:11" s="649" customFormat="1" ht="12" x14ac:dyDescent="0.2">
      <c r="A32" s="669" t="s">
        <v>135</v>
      </c>
      <c r="B32" s="670">
        <v>1922</v>
      </c>
      <c r="C32" s="665"/>
      <c r="D32" s="666"/>
      <c r="E32" s="666"/>
      <c r="F32" s="666"/>
      <c r="G32" s="666"/>
      <c r="H32" s="1497"/>
      <c r="I32" s="667"/>
      <c r="J32" s="666"/>
      <c r="K32" s="447">
        <f t="shared" si="0"/>
        <v>0</v>
      </c>
    </row>
    <row r="33" spans="1:12" s="649" customFormat="1" ht="12" x14ac:dyDescent="0.2">
      <c r="A33" s="669" t="s">
        <v>857</v>
      </c>
      <c r="B33" s="670">
        <v>1999</v>
      </c>
      <c r="C33" s="665"/>
      <c r="D33" s="665"/>
      <c r="E33" s="665"/>
      <c r="F33" s="665"/>
      <c r="G33" s="665"/>
      <c r="H33" s="1532">
        <v>6000</v>
      </c>
      <c r="I33" s="665"/>
      <c r="J33" s="665"/>
      <c r="K33" s="1533">
        <f>SUM(C33:J33)</f>
        <v>6000</v>
      </c>
    </row>
    <row r="34" spans="1:12" ht="15" thickBot="1" x14ac:dyDescent="0.25">
      <c r="A34" s="671" t="s">
        <v>865</v>
      </c>
      <c r="B34" s="672">
        <v>1000</v>
      </c>
      <c r="C34" s="713">
        <f>SUM(C5:C32)</f>
        <v>936400</v>
      </c>
      <c r="D34" s="713">
        <f t="shared" ref="D34:J34" si="1">SUM(D5:D32)</f>
        <v>183216</v>
      </c>
      <c r="E34" s="713">
        <f t="shared" si="1"/>
        <v>39950</v>
      </c>
      <c r="F34" s="713">
        <f t="shared" si="1"/>
        <v>111850</v>
      </c>
      <c r="G34" s="713">
        <f t="shared" si="1"/>
        <v>14988</v>
      </c>
      <c r="H34" s="713">
        <f>SUM(H5:H32)</f>
        <v>3000</v>
      </c>
      <c r="I34" s="713">
        <f t="shared" si="1"/>
        <v>0</v>
      </c>
      <c r="J34" s="713">
        <f t="shared" si="1"/>
        <v>0</v>
      </c>
      <c r="K34" s="619">
        <f t="shared" si="0"/>
        <v>1289404</v>
      </c>
      <c r="L34" s="673"/>
    </row>
    <row r="35" spans="1:12" ht="13.5" thickTop="1" thickBot="1" x14ac:dyDescent="0.25">
      <c r="A35" s="1534" t="s">
        <v>866</v>
      </c>
      <c r="B35" s="672">
        <v>1000</v>
      </c>
      <c r="C35" s="713">
        <f>SUM(C5:C33)</f>
        <v>936400</v>
      </c>
      <c r="D35" s="713">
        <f t="shared" ref="D35:J35" si="2">SUM(D5:D33)</f>
        <v>183216</v>
      </c>
      <c r="E35" s="713">
        <f t="shared" si="2"/>
        <v>39950</v>
      </c>
      <c r="F35" s="713">
        <f t="shared" si="2"/>
        <v>111850</v>
      </c>
      <c r="G35" s="713">
        <f t="shared" si="2"/>
        <v>14988</v>
      </c>
      <c r="H35" s="713">
        <f>SUM(H5:H33)</f>
        <v>9000</v>
      </c>
      <c r="I35" s="713">
        <f t="shared" si="2"/>
        <v>0</v>
      </c>
      <c r="J35" s="713">
        <f t="shared" si="2"/>
        <v>0</v>
      </c>
      <c r="K35" s="619">
        <f t="shared" ref="K35" si="3">SUM(C35:J35)</f>
        <v>1295404</v>
      </c>
      <c r="L35" s="673"/>
    </row>
    <row r="36" spans="1:12" s="1134" customFormat="1" ht="15.75" customHeight="1" thickTop="1" x14ac:dyDescent="0.2">
      <c r="A36" s="1132" t="s">
        <v>166</v>
      </c>
      <c r="B36" s="1133">
        <v>2000</v>
      </c>
      <c r="C36" s="674"/>
      <c r="D36" s="675"/>
      <c r="E36" s="675"/>
      <c r="F36" s="675"/>
      <c r="G36" s="675"/>
      <c r="H36" s="675"/>
      <c r="I36" s="675"/>
      <c r="J36" s="675"/>
      <c r="K36" s="676"/>
    </row>
    <row r="37" spans="1:12" s="1134" customFormat="1" ht="15.75" customHeight="1" x14ac:dyDescent="0.2">
      <c r="A37" s="1135" t="s">
        <v>237</v>
      </c>
      <c r="B37" s="1136">
        <v>2100</v>
      </c>
      <c r="C37" s="677"/>
      <c r="D37" s="678"/>
      <c r="E37" s="678"/>
      <c r="F37" s="678"/>
      <c r="G37" s="678"/>
      <c r="H37" s="678"/>
      <c r="I37" s="678"/>
      <c r="J37" s="678"/>
      <c r="K37" s="679"/>
    </row>
    <row r="38" spans="1:12" ht="12" x14ac:dyDescent="0.2">
      <c r="A38" s="680" t="s">
        <v>143</v>
      </c>
      <c r="B38" s="658">
        <v>2110</v>
      </c>
      <c r="C38" s="662"/>
      <c r="D38" s="662"/>
      <c r="E38" s="662"/>
      <c r="F38" s="662"/>
      <c r="G38" s="662"/>
      <c r="H38" s="662"/>
      <c r="I38" s="662"/>
      <c r="J38" s="662"/>
      <c r="K38" s="447">
        <f t="shared" ref="K38:K43" si="4">SUM(C38:J38)</f>
        <v>0</v>
      </c>
    </row>
    <row r="39" spans="1:12" ht="12" x14ac:dyDescent="0.2">
      <c r="A39" s="681" t="s">
        <v>144</v>
      </c>
      <c r="B39" s="658">
        <v>2120</v>
      </c>
      <c r="C39" s="662"/>
      <c r="D39" s="662"/>
      <c r="E39" s="662"/>
      <c r="F39" s="662"/>
      <c r="G39" s="662"/>
      <c r="H39" s="662"/>
      <c r="I39" s="662"/>
      <c r="J39" s="662"/>
      <c r="K39" s="447">
        <f t="shared" si="4"/>
        <v>0</v>
      </c>
    </row>
    <row r="40" spans="1:12" ht="12" x14ac:dyDescent="0.2">
      <c r="A40" s="681" t="s">
        <v>145</v>
      </c>
      <c r="B40" s="658">
        <v>2130</v>
      </c>
      <c r="C40" s="662"/>
      <c r="D40" s="662"/>
      <c r="E40" s="662">
        <v>700</v>
      </c>
      <c r="F40" s="662"/>
      <c r="G40" s="662"/>
      <c r="H40" s="662"/>
      <c r="I40" s="662"/>
      <c r="J40" s="662"/>
      <c r="K40" s="447">
        <f t="shared" si="4"/>
        <v>700</v>
      </c>
    </row>
    <row r="41" spans="1:12" ht="12" x14ac:dyDescent="0.2">
      <c r="A41" s="681" t="s">
        <v>146</v>
      </c>
      <c r="B41" s="658">
        <v>2140</v>
      </c>
      <c r="C41" s="662"/>
      <c r="D41" s="662"/>
      <c r="E41" s="662"/>
      <c r="F41" s="662"/>
      <c r="G41" s="662"/>
      <c r="H41" s="662"/>
      <c r="I41" s="662"/>
      <c r="J41" s="662"/>
      <c r="K41" s="447">
        <f t="shared" si="4"/>
        <v>0</v>
      </c>
    </row>
    <row r="42" spans="1:12" s="684" customFormat="1" ht="12.75" x14ac:dyDescent="0.2">
      <c r="A42" s="682" t="s">
        <v>394</v>
      </c>
      <c r="B42" s="683">
        <v>2150</v>
      </c>
      <c r="C42" s="662"/>
      <c r="D42" s="662"/>
      <c r="E42" s="662"/>
      <c r="F42" s="662"/>
      <c r="G42" s="662"/>
      <c r="H42" s="662"/>
      <c r="I42" s="662"/>
      <c r="J42" s="662"/>
      <c r="K42" s="447">
        <f t="shared" si="4"/>
        <v>0</v>
      </c>
    </row>
    <row r="43" spans="1:12" s="684" customFormat="1" ht="12.75" x14ac:dyDescent="0.2">
      <c r="A43" s="685" t="s">
        <v>450</v>
      </c>
      <c r="B43" s="686">
        <v>2190</v>
      </c>
      <c r="C43" s="662"/>
      <c r="D43" s="662"/>
      <c r="E43" s="662"/>
      <c r="F43" s="662"/>
      <c r="G43" s="662"/>
      <c r="H43" s="662"/>
      <c r="I43" s="662"/>
      <c r="J43" s="662"/>
      <c r="K43" s="447">
        <f t="shared" si="4"/>
        <v>0</v>
      </c>
    </row>
    <row r="44" spans="1:12" ht="12.75" thickBot="1" x14ac:dyDescent="0.25">
      <c r="A44" s="687" t="s">
        <v>554</v>
      </c>
      <c r="B44" s="688">
        <v>2100</v>
      </c>
      <c r="C44" s="453">
        <f>SUM(C38:C43)</f>
        <v>0</v>
      </c>
      <c r="D44" s="453">
        <f t="shared" ref="D44:K44" si="5">SUM(D38:D43)</f>
        <v>0</v>
      </c>
      <c r="E44" s="453">
        <f t="shared" si="5"/>
        <v>700</v>
      </c>
      <c r="F44" s="453">
        <f t="shared" si="5"/>
        <v>0</v>
      </c>
      <c r="G44" s="453">
        <f t="shared" si="5"/>
        <v>0</v>
      </c>
      <c r="H44" s="453">
        <f t="shared" si="5"/>
        <v>0</v>
      </c>
      <c r="I44" s="453">
        <f t="shared" si="5"/>
        <v>0</v>
      </c>
      <c r="J44" s="453">
        <f t="shared" si="5"/>
        <v>0</v>
      </c>
      <c r="K44" s="453">
        <f t="shared" si="5"/>
        <v>700</v>
      </c>
      <c r="L44" s="673"/>
    </row>
    <row r="45" spans="1:12" s="1134" customFormat="1" ht="15.75" customHeight="1" thickTop="1" x14ac:dyDescent="0.2">
      <c r="A45" s="1137" t="s">
        <v>239</v>
      </c>
      <c r="B45" s="1138">
        <v>2200</v>
      </c>
      <c r="C45" s="689"/>
      <c r="D45" s="690"/>
      <c r="E45" s="690"/>
      <c r="F45" s="690"/>
      <c r="G45" s="690"/>
      <c r="H45" s="690"/>
      <c r="I45" s="690"/>
      <c r="J45" s="690"/>
      <c r="K45" s="466"/>
    </row>
    <row r="46" spans="1:12" ht="12" x14ac:dyDescent="0.2">
      <c r="A46" s="691" t="s">
        <v>276</v>
      </c>
      <c r="B46" s="692">
        <v>2210</v>
      </c>
      <c r="C46" s="662"/>
      <c r="D46" s="662"/>
      <c r="E46" s="662">
        <v>5572</v>
      </c>
      <c r="F46" s="662">
        <v>20030</v>
      </c>
      <c r="G46" s="662"/>
      <c r="H46" s="662"/>
      <c r="I46" s="662"/>
      <c r="J46" s="662"/>
      <c r="K46" s="447">
        <f>SUM(C46:J46)</f>
        <v>25602</v>
      </c>
    </row>
    <row r="47" spans="1:12" ht="12" x14ac:dyDescent="0.2">
      <c r="A47" s="691" t="s">
        <v>277</v>
      </c>
      <c r="B47" s="692">
        <v>2220</v>
      </c>
      <c r="C47" s="662"/>
      <c r="D47" s="662"/>
      <c r="E47" s="662"/>
      <c r="F47" s="662">
        <v>2000</v>
      </c>
      <c r="G47" s="662"/>
      <c r="H47" s="662"/>
      <c r="I47" s="662"/>
      <c r="J47" s="662"/>
      <c r="K47" s="447">
        <f>SUM(C47:J47)</f>
        <v>2000</v>
      </c>
    </row>
    <row r="48" spans="1:12" ht="12" x14ac:dyDescent="0.2">
      <c r="A48" s="691" t="s">
        <v>278</v>
      </c>
      <c r="B48" s="692">
        <v>2230</v>
      </c>
      <c r="C48" s="662"/>
      <c r="D48" s="662"/>
      <c r="E48" s="662"/>
      <c r="F48" s="662">
        <v>2000</v>
      </c>
      <c r="G48" s="662"/>
      <c r="H48" s="662"/>
      <c r="I48" s="662"/>
      <c r="J48" s="662"/>
      <c r="K48" s="447">
        <f>SUM(C48:J48)</f>
        <v>2000</v>
      </c>
    </row>
    <row r="49" spans="1:12" ht="12.75" thickBot="1" x14ac:dyDescent="0.25">
      <c r="A49" s="687" t="s">
        <v>555</v>
      </c>
      <c r="B49" s="693">
        <v>2200</v>
      </c>
      <c r="C49" s="453">
        <f>SUM(C46:C48)</f>
        <v>0</v>
      </c>
      <c r="D49" s="453">
        <f t="shared" ref="D49:K49" si="6">SUM(D46:D48)</f>
        <v>0</v>
      </c>
      <c r="E49" s="453">
        <f t="shared" si="6"/>
        <v>5572</v>
      </c>
      <c r="F49" s="453">
        <f t="shared" si="6"/>
        <v>24030</v>
      </c>
      <c r="G49" s="453">
        <f t="shared" si="6"/>
        <v>0</v>
      </c>
      <c r="H49" s="453">
        <f t="shared" si="6"/>
        <v>0</v>
      </c>
      <c r="I49" s="453">
        <f t="shared" si="6"/>
        <v>0</v>
      </c>
      <c r="J49" s="453">
        <f t="shared" si="6"/>
        <v>0</v>
      </c>
      <c r="K49" s="453">
        <f t="shared" si="6"/>
        <v>29602</v>
      </c>
      <c r="L49" s="673"/>
    </row>
    <row r="50" spans="1:12" s="1134" customFormat="1" ht="15.75" customHeight="1" thickTop="1" x14ac:dyDescent="0.2">
      <c r="A50" s="1139" t="s">
        <v>182</v>
      </c>
      <c r="B50" s="1140">
        <v>2300</v>
      </c>
      <c r="C50" s="689"/>
      <c r="D50" s="690"/>
      <c r="E50" s="690"/>
      <c r="F50" s="690"/>
      <c r="G50" s="690"/>
      <c r="H50" s="690"/>
      <c r="I50" s="690"/>
      <c r="J50" s="690"/>
      <c r="K50" s="694"/>
    </row>
    <row r="51" spans="1:12" ht="12" x14ac:dyDescent="0.2">
      <c r="A51" s="691" t="s">
        <v>317</v>
      </c>
      <c r="B51" s="692">
        <v>2310</v>
      </c>
      <c r="C51" s="662"/>
      <c r="D51" s="662"/>
      <c r="E51" s="662">
        <v>16700</v>
      </c>
      <c r="F51" s="662">
        <v>5000</v>
      </c>
      <c r="G51" s="662"/>
      <c r="H51" s="662">
        <v>6000</v>
      </c>
      <c r="I51" s="662"/>
      <c r="J51" s="662"/>
      <c r="K51" s="447">
        <f>SUM(C51:J51)</f>
        <v>27700</v>
      </c>
    </row>
    <row r="52" spans="1:12" ht="12" x14ac:dyDescent="0.2">
      <c r="A52" s="691" t="s">
        <v>318</v>
      </c>
      <c r="B52" s="692">
        <v>2320</v>
      </c>
      <c r="C52" s="662">
        <v>31436</v>
      </c>
      <c r="D52" s="662">
        <v>17820</v>
      </c>
      <c r="E52" s="662">
        <v>1500</v>
      </c>
      <c r="F52" s="662">
        <v>1500</v>
      </c>
      <c r="G52" s="662">
        <v>1000</v>
      </c>
      <c r="H52" s="662">
        <v>250</v>
      </c>
      <c r="I52" s="662"/>
      <c r="J52" s="662"/>
      <c r="K52" s="447">
        <f>SUM(C52:J52)</f>
        <v>53506</v>
      </c>
    </row>
    <row r="53" spans="1:12" ht="12" x14ac:dyDescent="0.2">
      <c r="A53" s="691" t="s">
        <v>561</v>
      </c>
      <c r="B53" s="692">
        <v>2330</v>
      </c>
      <c r="C53" s="662"/>
      <c r="D53" s="662"/>
      <c r="E53" s="662"/>
      <c r="F53" s="662"/>
      <c r="G53" s="662"/>
      <c r="H53" s="662"/>
      <c r="I53" s="662"/>
      <c r="J53" s="662"/>
      <c r="K53" s="447">
        <f>SUM(C53:J53)</f>
        <v>0</v>
      </c>
    </row>
    <row r="54" spans="1:12" ht="22.5" x14ac:dyDescent="0.2">
      <c r="A54" s="695" t="s">
        <v>156</v>
      </c>
      <c r="B54" s="696" t="s">
        <v>134</v>
      </c>
      <c r="C54" s="662"/>
      <c r="D54" s="662"/>
      <c r="E54" s="662"/>
      <c r="F54" s="662"/>
      <c r="G54" s="662"/>
      <c r="H54" s="662"/>
      <c r="I54" s="662"/>
      <c r="J54" s="662"/>
      <c r="K54" s="697">
        <f>SUM(C54:J54)</f>
        <v>0</v>
      </c>
    </row>
    <row r="55" spans="1:12" ht="12.75" thickBot="1" x14ac:dyDescent="0.25">
      <c r="A55" s="687" t="s">
        <v>556</v>
      </c>
      <c r="B55" s="698">
        <v>2300</v>
      </c>
      <c r="C55" s="453">
        <f>SUM(C51:C54)</f>
        <v>31436</v>
      </c>
      <c r="D55" s="453">
        <f t="shared" ref="D55:K55" si="7">SUM(D51:D54)</f>
        <v>17820</v>
      </c>
      <c r="E55" s="453">
        <f t="shared" si="7"/>
        <v>18200</v>
      </c>
      <c r="F55" s="453">
        <f t="shared" si="7"/>
        <v>6500</v>
      </c>
      <c r="G55" s="453">
        <f t="shared" si="7"/>
        <v>1000</v>
      </c>
      <c r="H55" s="453">
        <f t="shared" si="7"/>
        <v>6250</v>
      </c>
      <c r="I55" s="453">
        <f t="shared" si="7"/>
        <v>0</v>
      </c>
      <c r="J55" s="453">
        <f t="shared" si="7"/>
        <v>0</v>
      </c>
      <c r="K55" s="453">
        <f t="shared" si="7"/>
        <v>81206</v>
      </c>
      <c r="L55" s="673"/>
    </row>
    <row r="56" spans="1:12" s="1134" customFormat="1" ht="15.75" customHeight="1" thickTop="1" x14ac:dyDescent="0.2">
      <c r="A56" s="1137" t="s">
        <v>188</v>
      </c>
      <c r="B56" s="1138">
        <v>2400</v>
      </c>
      <c r="C56" s="689"/>
      <c r="D56" s="690"/>
      <c r="E56" s="690"/>
      <c r="F56" s="690"/>
      <c r="G56" s="690"/>
      <c r="H56" s="690"/>
      <c r="I56" s="690"/>
      <c r="J56" s="690"/>
      <c r="K56" s="694"/>
    </row>
    <row r="57" spans="1:12" ht="12" x14ac:dyDescent="0.2">
      <c r="A57" s="691" t="s">
        <v>562</v>
      </c>
      <c r="B57" s="692">
        <v>2410</v>
      </c>
      <c r="C57" s="662">
        <v>49500</v>
      </c>
      <c r="D57" s="662">
        <v>17820</v>
      </c>
      <c r="E57" s="662"/>
      <c r="F57" s="662">
        <v>250</v>
      </c>
      <c r="G57" s="662"/>
      <c r="H57" s="662">
        <v>250</v>
      </c>
      <c r="I57" s="662"/>
      <c r="J57" s="662"/>
      <c r="K57" s="447">
        <f>SUM(C57:J57)</f>
        <v>67820</v>
      </c>
    </row>
    <row r="58" spans="1:12" ht="12" x14ac:dyDescent="0.2">
      <c r="A58" s="699" t="s">
        <v>759</v>
      </c>
      <c r="B58" s="700">
        <v>2490</v>
      </c>
      <c r="C58" s="662"/>
      <c r="D58" s="662"/>
      <c r="E58" s="662"/>
      <c r="F58" s="662"/>
      <c r="G58" s="662"/>
      <c r="H58" s="662"/>
      <c r="I58" s="662"/>
      <c r="J58" s="662"/>
      <c r="K58" s="447">
        <f>SUM(C58:J58)</f>
        <v>0</v>
      </c>
    </row>
    <row r="59" spans="1:12" ht="12.75" thickBot="1" x14ac:dyDescent="0.25">
      <c r="A59" s="687" t="s">
        <v>557</v>
      </c>
      <c r="B59" s="701">
        <v>2400</v>
      </c>
      <c r="C59" s="453">
        <f>SUM(C57:C58)</f>
        <v>49500</v>
      </c>
      <c r="D59" s="453">
        <f t="shared" ref="D59:J59" si="8">SUM(D57:D58)</f>
        <v>17820</v>
      </c>
      <c r="E59" s="453">
        <f t="shared" si="8"/>
        <v>0</v>
      </c>
      <c r="F59" s="453">
        <f t="shared" si="8"/>
        <v>250</v>
      </c>
      <c r="G59" s="453">
        <f t="shared" si="8"/>
        <v>0</v>
      </c>
      <c r="H59" s="453">
        <f t="shared" si="8"/>
        <v>250</v>
      </c>
      <c r="I59" s="453">
        <f t="shared" si="8"/>
        <v>0</v>
      </c>
      <c r="J59" s="453">
        <f t="shared" si="8"/>
        <v>0</v>
      </c>
      <c r="K59" s="619">
        <f>SUM(K57:K58)</f>
        <v>67820</v>
      </c>
      <c r="L59" s="673"/>
    </row>
    <row r="60" spans="1:12" s="1134" customFormat="1" ht="15.75" customHeight="1" thickTop="1" x14ac:dyDescent="0.2">
      <c r="A60" s="1137" t="s">
        <v>238</v>
      </c>
      <c r="B60" s="1141">
        <v>2500</v>
      </c>
      <c r="C60" s="689"/>
      <c r="D60" s="690"/>
      <c r="E60" s="690"/>
      <c r="F60" s="690"/>
      <c r="G60" s="690"/>
      <c r="H60" s="690"/>
      <c r="I60" s="690"/>
      <c r="J60" s="690"/>
      <c r="K60" s="694"/>
    </row>
    <row r="61" spans="1:12" ht="12" x14ac:dyDescent="0.2">
      <c r="A61" s="702" t="s">
        <v>395</v>
      </c>
      <c r="B61" s="703">
        <v>2510</v>
      </c>
      <c r="C61" s="662"/>
      <c r="D61" s="662"/>
      <c r="E61" s="662"/>
      <c r="F61" s="662"/>
      <c r="G61" s="662"/>
      <c r="H61" s="662"/>
      <c r="I61" s="662"/>
      <c r="J61" s="662"/>
      <c r="K61" s="447">
        <f t="shared" ref="K61:K66" si="9">SUM(C61:J61)</f>
        <v>0</v>
      </c>
    </row>
    <row r="62" spans="1:12" ht="12" x14ac:dyDescent="0.2">
      <c r="A62" s="702" t="s">
        <v>396</v>
      </c>
      <c r="B62" s="703">
        <v>2520</v>
      </c>
      <c r="C62" s="662">
        <v>41200</v>
      </c>
      <c r="D62" s="662"/>
      <c r="E62" s="662">
        <v>650</v>
      </c>
      <c r="F62" s="662">
        <v>3000</v>
      </c>
      <c r="G62" s="662"/>
      <c r="H62" s="662">
        <v>50</v>
      </c>
      <c r="I62" s="662"/>
      <c r="J62" s="662"/>
      <c r="K62" s="447">
        <f t="shared" si="9"/>
        <v>44900</v>
      </c>
    </row>
    <row r="63" spans="1:12" ht="12" x14ac:dyDescent="0.2">
      <c r="A63" s="702" t="s">
        <v>397</v>
      </c>
      <c r="B63" s="703">
        <v>2540</v>
      </c>
      <c r="C63" s="662"/>
      <c r="D63" s="662"/>
      <c r="E63" s="662"/>
      <c r="F63" s="662"/>
      <c r="G63" s="662"/>
      <c r="H63" s="662"/>
      <c r="I63" s="662"/>
      <c r="J63" s="662"/>
      <c r="K63" s="447">
        <f t="shared" si="9"/>
        <v>0</v>
      </c>
    </row>
    <row r="64" spans="1:12" ht="12" x14ac:dyDescent="0.2">
      <c r="A64" s="702" t="s">
        <v>398</v>
      </c>
      <c r="B64" s="703">
        <v>2550</v>
      </c>
      <c r="C64" s="662"/>
      <c r="D64" s="662"/>
      <c r="E64" s="662"/>
      <c r="F64" s="662"/>
      <c r="G64" s="662"/>
      <c r="H64" s="662"/>
      <c r="I64" s="662"/>
      <c r="J64" s="662"/>
      <c r="K64" s="447">
        <f t="shared" si="9"/>
        <v>0</v>
      </c>
    </row>
    <row r="65" spans="1:12" ht="12" x14ac:dyDescent="0.2">
      <c r="A65" s="702" t="s">
        <v>399</v>
      </c>
      <c r="B65" s="703">
        <v>2560</v>
      </c>
      <c r="C65" s="662">
        <v>43500</v>
      </c>
      <c r="D65" s="662">
        <v>118</v>
      </c>
      <c r="E65" s="662">
        <v>200</v>
      </c>
      <c r="F65" s="662">
        <v>60050</v>
      </c>
      <c r="G65" s="662"/>
      <c r="H65" s="662"/>
      <c r="I65" s="662"/>
      <c r="J65" s="662"/>
      <c r="K65" s="447">
        <f t="shared" si="9"/>
        <v>103868</v>
      </c>
    </row>
    <row r="66" spans="1:12" ht="12" x14ac:dyDescent="0.2">
      <c r="A66" s="702" t="s">
        <v>400</v>
      </c>
      <c r="B66" s="703">
        <v>2570</v>
      </c>
      <c r="C66" s="662"/>
      <c r="D66" s="662"/>
      <c r="E66" s="662"/>
      <c r="F66" s="662"/>
      <c r="G66" s="662"/>
      <c r="H66" s="662"/>
      <c r="I66" s="662"/>
      <c r="J66" s="662"/>
      <c r="K66" s="447">
        <f t="shared" si="9"/>
        <v>0</v>
      </c>
    </row>
    <row r="67" spans="1:12" ht="12.75" thickBot="1" x14ac:dyDescent="0.25">
      <c r="A67" s="704" t="s">
        <v>558</v>
      </c>
      <c r="B67" s="705">
        <v>2500</v>
      </c>
      <c r="C67" s="706">
        <f>SUM(C61:C66)</f>
        <v>84700</v>
      </c>
      <c r="D67" s="706">
        <f t="shared" ref="D67:K67" si="10">SUM(D61:D66)</f>
        <v>118</v>
      </c>
      <c r="E67" s="706">
        <f t="shared" si="10"/>
        <v>850</v>
      </c>
      <c r="F67" s="706">
        <f t="shared" si="10"/>
        <v>63050</v>
      </c>
      <c r="G67" s="706">
        <f t="shared" si="10"/>
        <v>0</v>
      </c>
      <c r="H67" s="706">
        <f t="shared" si="10"/>
        <v>50</v>
      </c>
      <c r="I67" s="706">
        <f t="shared" si="10"/>
        <v>0</v>
      </c>
      <c r="J67" s="706">
        <f t="shared" si="10"/>
        <v>0</v>
      </c>
      <c r="K67" s="706">
        <f t="shared" si="10"/>
        <v>148768</v>
      </c>
      <c r="L67" s="673"/>
    </row>
    <row r="68" spans="1:12" s="1134" customFormat="1" ht="15.75" customHeight="1" thickTop="1" x14ac:dyDescent="0.2">
      <c r="A68" s="1139" t="s">
        <v>189</v>
      </c>
      <c r="B68" s="1142" t="s">
        <v>833</v>
      </c>
      <c r="C68" s="707"/>
      <c r="D68" s="708"/>
      <c r="E68" s="708"/>
      <c r="F68" s="708"/>
      <c r="G68" s="708"/>
      <c r="H68" s="708"/>
      <c r="I68" s="708"/>
      <c r="J68" s="708"/>
      <c r="K68" s="709"/>
    </row>
    <row r="69" spans="1:12" ht="12" x14ac:dyDescent="0.2">
      <c r="A69" s="702" t="s">
        <v>401</v>
      </c>
      <c r="B69" s="703">
        <v>2610</v>
      </c>
      <c r="C69" s="662"/>
      <c r="D69" s="662"/>
      <c r="E69" s="662"/>
      <c r="F69" s="662"/>
      <c r="G69" s="662"/>
      <c r="H69" s="662"/>
      <c r="I69" s="662"/>
      <c r="J69" s="662"/>
      <c r="K69" s="447">
        <f>SUM(C69:J69)</f>
        <v>0</v>
      </c>
    </row>
    <row r="70" spans="1:12" ht="12" x14ac:dyDescent="0.2">
      <c r="A70" s="702" t="s">
        <v>448</v>
      </c>
      <c r="B70" s="703">
        <v>2620</v>
      </c>
      <c r="C70" s="662"/>
      <c r="D70" s="662"/>
      <c r="E70" s="662"/>
      <c r="F70" s="662"/>
      <c r="G70" s="662"/>
      <c r="H70" s="662"/>
      <c r="I70" s="662"/>
      <c r="J70" s="662"/>
      <c r="K70" s="447">
        <f t="shared" ref="K70:K77" si="11">SUM(C70:J70)</f>
        <v>0</v>
      </c>
    </row>
    <row r="71" spans="1:12" ht="12" x14ac:dyDescent="0.2">
      <c r="A71" s="702" t="s">
        <v>496</v>
      </c>
      <c r="B71" s="703">
        <v>2630</v>
      </c>
      <c r="C71" s="662"/>
      <c r="D71" s="662"/>
      <c r="E71" s="662"/>
      <c r="F71" s="662"/>
      <c r="G71" s="662"/>
      <c r="H71" s="662"/>
      <c r="I71" s="662"/>
      <c r="J71" s="662"/>
      <c r="K71" s="447">
        <f t="shared" si="11"/>
        <v>0</v>
      </c>
    </row>
    <row r="72" spans="1:12" ht="12" x14ac:dyDescent="0.2">
      <c r="A72" s="702" t="s">
        <v>513</v>
      </c>
      <c r="B72" s="703">
        <v>2640</v>
      </c>
      <c r="C72" s="662"/>
      <c r="D72" s="662"/>
      <c r="E72" s="662"/>
      <c r="F72" s="662"/>
      <c r="G72" s="662"/>
      <c r="H72" s="662"/>
      <c r="I72" s="662"/>
      <c r="J72" s="662"/>
      <c r="K72" s="447">
        <f t="shared" si="11"/>
        <v>0</v>
      </c>
    </row>
    <row r="73" spans="1:12" ht="12" x14ac:dyDescent="0.2">
      <c r="A73" s="702" t="s">
        <v>514</v>
      </c>
      <c r="B73" s="703">
        <v>2660</v>
      </c>
      <c r="C73" s="662"/>
      <c r="D73" s="662"/>
      <c r="E73" s="662"/>
      <c r="F73" s="662"/>
      <c r="G73" s="662"/>
      <c r="H73" s="662"/>
      <c r="I73" s="662"/>
      <c r="J73" s="662"/>
      <c r="K73" s="447">
        <f t="shared" si="11"/>
        <v>0</v>
      </c>
    </row>
    <row r="74" spans="1:12" ht="12.75" thickBot="1" x14ac:dyDescent="0.25">
      <c r="A74" s="704" t="s">
        <v>559</v>
      </c>
      <c r="B74" s="710">
        <v>2600</v>
      </c>
      <c r="C74" s="711">
        <f>SUM(C69:C73)</f>
        <v>0</v>
      </c>
      <c r="D74" s="711">
        <f t="shared" ref="D74:J74" si="12">SUM(D69:D73)</f>
        <v>0</v>
      </c>
      <c r="E74" s="711">
        <f t="shared" si="12"/>
        <v>0</v>
      </c>
      <c r="F74" s="711">
        <f t="shared" si="12"/>
        <v>0</v>
      </c>
      <c r="G74" s="711">
        <f t="shared" si="12"/>
        <v>0</v>
      </c>
      <c r="H74" s="711">
        <f t="shared" si="12"/>
        <v>0</v>
      </c>
      <c r="I74" s="711">
        <f t="shared" si="12"/>
        <v>0</v>
      </c>
      <c r="J74" s="711">
        <f t="shared" si="12"/>
        <v>0</v>
      </c>
      <c r="K74" s="711">
        <f>SUM(K69:K73)</f>
        <v>0</v>
      </c>
      <c r="L74" s="673"/>
    </row>
    <row r="75" spans="1:12" s="1134" customFormat="1" ht="15.75" customHeight="1" thickTop="1" x14ac:dyDescent="0.2">
      <c r="A75" s="1143" t="s">
        <v>773</v>
      </c>
      <c r="B75" s="1144">
        <v>2900</v>
      </c>
      <c r="C75" s="662"/>
      <c r="D75" s="662"/>
      <c r="E75" s="662"/>
      <c r="F75" s="662"/>
      <c r="G75" s="662"/>
      <c r="H75" s="662"/>
      <c r="I75" s="662"/>
      <c r="J75" s="662"/>
      <c r="K75" s="712">
        <f t="shared" si="11"/>
        <v>0</v>
      </c>
    </row>
    <row r="76" spans="1:12" ht="12.75" thickBot="1" x14ac:dyDescent="0.25">
      <c r="A76" s="704" t="s">
        <v>560</v>
      </c>
      <c r="B76" s="698">
        <v>2000</v>
      </c>
      <c r="C76" s="711">
        <f>SUM(C44,C49,C55,C59,C67,C74,C75)</f>
        <v>165636</v>
      </c>
      <c r="D76" s="711">
        <f t="shared" ref="D76:J76" si="13">SUM(D44,D49,D55,D59,D67,D74,D75)</f>
        <v>35758</v>
      </c>
      <c r="E76" s="711">
        <f t="shared" si="13"/>
        <v>25322</v>
      </c>
      <c r="F76" s="711">
        <f t="shared" si="13"/>
        <v>93830</v>
      </c>
      <c r="G76" s="711">
        <f t="shared" si="13"/>
        <v>1000</v>
      </c>
      <c r="H76" s="711">
        <f t="shared" si="13"/>
        <v>6550</v>
      </c>
      <c r="I76" s="711">
        <f t="shared" si="13"/>
        <v>0</v>
      </c>
      <c r="J76" s="711">
        <f t="shared" si="13"/>
        <v>0</v>
      </c>
      <c r="K76" s="713">
        <f t="shared" si="11"/>
        <v>328096</v>
      </c>
      <c r="L76" s="673"/>
    </row>
    <row r="77" spans="1:12" s="1134" customFormat="1" ht="13.5" thickTop="1" thickBot="1" x14ac:dyDescent="0.25">
      <c r="A77" s="1145" t="s">
        <v>167</v>
      </c>
      <c r="B77" s="1146">
        <v>3000</v>
      </c>
      <c r="C77" s="662">
        <v>200</v>
      </c>
      <c r="D77" s="662"/>
      <c r="E77" s="662"/>
      <c r="F77" s="662">
        <v>1000</v>
      </c>
      <c r="G77" s="662"/>
      <c r="H77" s="662"/>
      <c r="I77" s="662"/>
      <c r="J77" s="662"/>
      <c r="K77" s="620">
        <f t="shared" si="11"/>
        <v>1200</v>
      </c>
    </row>
    <row r="78" spans="1:12" ht="12.75" thickTop="1" x14ac:dyDescent="0.2">
      <c r="A78" s="714" t="s">
        <v>673</v>
      </c>
      <c r="B78" s="715">
        <v>4000</v>
      </c>
      <c r="C78" s="716"/>
      <c r="D78" s="717"/>
      <c r="E78" s="717"/>
      <c r="F78" s="717"/>
      <c r="G78" s="717"/>
      <c r="H78" s="717"/>
      <c r="I78" s="717"/>
      <c r="J78" s="717"/>
      <c r="K78" s="718"/>
    </row>
    <row r="79" spans="1:12" s="1134" customFormat="1" ht="12" x14ac:dyDescent="0.2">
      <c r="A79" s="1147" t="s">
        <v>672</v>
      </c>
      <c r="B79" s="1148">
        <v>4100</v>
      </c>
      <c r="C79" s="719"/>
      <c r="D79" s="720"/>
      <c r="E79" s="720"/>
      <c r="F79" s="720"/>
      <c r="G79" s="720"/>
      <c r="H79" s="720"/>
      <c r="I79" s="720"/>
      <c r="J79" s="720"/>
      <c r="K79" s="721"/>
    </row>
    <row r="80" spans="1:12" ht="12" x14ac:dyDescent="0.2">
      <c r="A80" s="702" t="s">
        <v>571</v>
      </c>
      <c r="B80" s="703">
        <v>4110</v>
      </c>
      <c r="C80" s="722"/>
      <c r="D80" s="723"/>
      <c r="E80" s="662"/>
      <c r="F80" s="722"/>
      <c r="G80" s="723"/>
      <c r="H80" s="662"/>
      <c r="I80" s="722"/>
      <c r="J80" s="722"/>
      <c r="K80" s="656">
        <f t="shared" ref="K80:K85" si="14">SUM(C80:J80)</f>
        <v>0</v>
      </c>
    </row>
    <row r="81" spans="1:12" ht="12" x14ac:dyDescent="0.2">
      <c r="A81" s="724" t="s">
        <v>244</v>
      </c>
      <c r="B81" s="725">
        <v>4120</v>
      </c>
      <c r="C81" s="726"/>
      <c r="D81" s="525"/>
      <c r="E81" s="662">
        <v>82500</v>
      </c>
      <c r="F81" s="525"/>
      <c r="G81" s="522"/>
      <c r="H81" s="662">
        <v>254825</v>
      </c>
      <c r="I81" s="525"/>
      <c r="J81" s="525"/>
      <c r="K81" s="447">
        <f t="shared" si="14"/>
        <v>337325</v>
      </c>
    </row>
    <row r="82" spans="1:12" ht="12" x14ac:dyDescent="0.2">
      <c r="A82" s="727" t="s">
        <v>449</v>
      </c>
      <c r="B82" s="728">
        <v>4130</v>
      </c>
      <c r="C82" s="726"/>
      <c r="D82" s="525"/>
      <c r="E82" s="662"/>
      <c r="F82" s="525"/>
      <c r="G82" s="522"/>
      <c r="H82" s="662"/>
      <c r="I82" s="525"/>
      <c r="J82" s="525"/>
      <c r="K82" s="447">
        <f t="shared" si="14"/>
        <v>0</v>
      </c>
    </row>
    <row r="83" spans="1:12" ht="12" x14ac:dyDescent="0.2">
      <c r="A83" s="727" t="s">
        <v>210</v>
      </c>
      <c r="B83" s="728">
        <v>4140</v>
      </c>
      <c r="C83" s="726"/>
      <c r="D83" s="525"/>
      <c r="E83" s="662"/>
      <c r="F83" s="525"/>
      <c r="G83" s="522"/>
      <c r="H83" s="662"/>
      <c r="I83" s="525"/>
      <c r="J83" s="525"/>
      <c r="K83" s="447">
        <f t="shared" si="14"/>
        <v>0</v>
      </c>
    </row>
    <row r="84" spans="1:12" ht="12" x14ac:dyDescent="0.2">
      <c r="A84" s="727" t="s">
        <v>273</v>
      </c>
      <c r="B84" s="728">
        <v>4170</v>
      </c>
      <c r="C84" s="726"/>
      <c r="D84" s="525"/>
      <c r="E84" s="662"/>
      <c r="F84" s="525"/>
      <c r="G84" s="522"/>
      <c r="H84" s="662"/>
      <c r="I84" s="525"/>
      <c r="J84" s="525"/>
      <c r="K84" s="447">
        <f t="shared" si="14"/>
        <v>0</v>
      </c>
    </row>
    <row r="85" spans="1:12" ht="12" x14ac:dyDescent="0.2">
      <c r="A85" s="729" t="s">
        <v>760</v>
      </c>
      <c r="B85" s="730">
        <v>4190</v>
      </c>
      <c r="C85" s="726"/>
      <c r="D85" s="525"/>
      <c r="E85" s="662"/>
      <c r="F85" s="525"/>
      <c r="G85" s="522"/>
      <c r="H85" s="662"/>
      <c r="I85" s="525"/>
      <c r="J85" s="525"/>
      <c r="K85" s="447">
        <f t="shared" si="14"/>
        <v>0</v>
      </c>
    </row>
    <row r="86" spans="1:12" ht="12.75" thickBot="1" x14ac:dyDescent="0.25">
      <c r="A86" s="731" t="s">
        <v>677</v>
      </c>
      <c r="B86" s="732">
        <v>4100</v>
      </c>
      <c r="C86" s="726"/>
      <c r="D86" s="525"/>
      <c r="E86" s="733">
        <f>SUM(E80:E85)</f>
        <v>82500</v>
      </c>
      <c r="F86" s="525"/>
      <c r="G86" s="522"/>
      <c r="H86" s="546">
        <f>SUM(H80:H85)</f>
        <v>254825</v>
      </c>
      <c r="I86" s="525"/>
      <c r="J86" s="525"/>
      <c r="K86" s="546">
        <f>SUM(K80:K85)</f>
        <v>337325</v>
      </c>
      <c r="L86" s="673"/>
    </row>
    <row r="87" spans="1:12" ht="12.75" thickTop="1" x14ac:dyDescent="0.2">
      <c r="A87" s="734" t="s">
        <v>261</v>
      </c>
      <c r="B87" s="735">
        <v>4210</v>
      </c>
      <c r="C87" s="726"/>
      <c r="D87" s="525"/>
      <c r="E87" s="525"/>
      <c r="F87" s="525"/>
      <c r="G87" s="522"/>
      <c r="H87" s="662"/>
      <c r="I87" s="525"/>
      <c r="J87" s="525"/>
      <c r="K87" s="656">
        <f>SUM(C87:J87)</f>
        <v>0</v>
      </c>
    </row>
    <row r="88" spans="1:12" ht="12" x14ac:dyDescent="0.2">
      <c r="A88" s="736" t="s">
        <v>197</v>
      </c>
      <c r="B88" s="737">
        <v>4220</v>
      </c>
      <c r="C88" s="726"/>
      <c r="D88" s="525"/>
      <c r="E88" s="525"/>
      <c r="F88" s="525"/>
      <c r="G88" s="522"/>
      <c r="H88" s="662"/>
      <c r="I88" s="525"/>
      <c r="J88" s="525"/>
      <c r="K88" s="656">
        <f t="shared" ref="K88:K101" si="15">SUM(C88:J88)</f>
        <v>0</v>
      </c>
    </row>
    <row r="89" spans="1:12" ht="12" x14ac:dyDescent="0.2">
      <c r="A89" s="738" t="s">
        <v>198</v>
      </c>
      <c r="B89" s="737">
        <v>4230</v>
      </c>
      <c r="C89" s="726"/>
      <c r="D89" s="525"/>
      <c r="E89" s="525"/>
      <c r="F89" s="525"/>
      <c r="G89" s="522"/>
      <c r="H89" s="662"/>
      <c r="I89" s="525"/>
      <c r="J89" s="525"/>
      <c r="K89" s="656">
        <f t="shared" si="15"/>
        <v>0</v>
      </c>
    </row>
    <row r="90" spans="1:12" ht="12" x14ac:dyDescent="0.2">
      <c r="A90" s="736" t="s">
        <v>199</v>
      </c>
      <c r="B90" s="737">
        <v>4240</v>
      </c>
      <c r="C90" s="726"/>
      <c r="D90" s="525"/>
      <c r="E90" s="525"/>
      <c r="F90" s="525"/>
      <c r="G90" s="522"/>
      <c r="H90" s="662"/>
      <c r="I90" s="525"/>
      <c r="J90" s="525"/>
      <c r="K90" s="656">
        <f t="shared" si="15"/>
        <v>0</v>
      </c>
    </row>
    <row r="91" spans="1:12" ht="12" x14ac:dyDescent="0.2">
      <c r="A91" s="736" t="s">
        <v>200</v>
      </c>
      <c r="B91" s="737">
        <v>4270</v>
      </c>
      <c r="C91" s="726"/>
      <c r="D91" s="525"/>
      <c r="E91" s="525"/>
      <c r="F91" s="525"/>
      <c r="G91" s="522"/>
      <c r="H91" s="662"/>
      <c r="I91" s="525"/>
      <c r="J91" s="525"/>
      <c r="K91" s="656">
        <f t="shared" si="15"/>
        <v>0</v>
      </c>
    </row>
    <row r="92" spans="1:12" ht="12" x14ac:dyDescent="0.2">
      <c r="A92" s="736" t="s">
        <v>201</v>
      </c>
      <c r="B92" s="737">
        <v>4280</v>
      </c>
      <c r="C92" s="726"/>
      <c r="D92" s="525"/>
      <c r="E92" s="525"/>
      <c r="F92" s="525"/>
      <c r="G92" s="522"/>
      <c r="H92" s="662"/>
      <c r="I92" s="525"/>
      <c r="J92" s="525"/>
      <c r="K92" s="656">
        <f t="shared" si="15"/>
        <v>0</v>
      </c>
    </row>
    <row r="93" spans="1:12" ht="12" x14ac:dyDescent="0.2">
      <c r="A93" s="738" t="s">
        <v>761</v>
      </c>
      <c r="B93" s="739">
        <v>4290</v>
      </c>
      <c r="C93" s="726"/>
      <c r="D93" s="525"/>
      <c r="E93" s="525"/>
      <c r="F93" s="525"/>
      <c r="G93" s="522"/>
      <c r="H93" s="662"/>
      <c r="I93" s="525"/>
      <c r="J93" s="525"/>
      <c r="K93" s="656">
        <f t="shared" si="15"/>
        <v>0</v>
      </c>
    </row>
    <row r="94" spans="1:12" ht="12.75" thickBot="1" x14ac:dyDescent="0.25">
      <c r="A94" s="740" t="s">
        <v>699</v>
      </c>
      <c r="B94" s="732">
        <v>4200</v>
      </c>
      <c r="C94" s="726"/>
      <c r="D94" s="525"/>
      <c r="E94" s="525"/>
      <c r="F94" s="525"/>
      <c r="G94" s="522"/>
      <c r="H94" s="741">
        <f>SUM(H87:H93)</f>
        <v>0</v>
      </c>
      <c r="I94" s="525"/>
      <c r="J94" s="525"/>
      <c r="K94" s="741">
        <f>SUM(K87:K93)</f>
        <v>0</v>
      </c>
      <c r="L94" s="673"/>
    </row>
    <row r="95" spans="1:12" ht="12.75" thickTop="1" x14ac:dyDescent="0.2">
      <c r="A95" s="742" t="s">
        <v>202</v>
      </c>
      <c r="B95" s="743">
        <v>4310</v>
      </c>
      <c r="C95" s="726"/>
      <c r="D95" s="525"/>
      <c r="E95" s="525"/>
      <c r="F95" s="525"/>
      <c r="G95" s="522"/>
      <c r="H95" s="662"/>
      <c r="I95" s="525"/>
      <c r="J95" s="525"/>
      <c r="K95" s="656">
        <f t="shared" si="15"/>
        <v>0</v>
      </c>
    </row>
    <row r="96" spans="1:12" ht="12" x14ac:dyDescent="0.2">
      <c r="A96" s="727" t="s">
        <v>203</v>
      </c>
      <c r="B96" s="189">
        <v>4320</v>
      </c>
      <c r="C96" s="726"/>
      <c r="D96" s="525"/>
      <c r="E96" s="525"/>
      <c r="F96" s="525"/>
      <c r="G96" s="522"/>
      <c r="H96" s="662"/>
      <c r="I96" s="525"/>
      <c r="J96" s="525"/>
      <c r="K96" s="656">
        <f t="shared" si="15"/>
        <v>0</v>
      </c>
    </row>
    <row r="97" spans="1:12" ht="12" x14ac:dyDescent="0.2">
      <c r="A97" s="727" t="s">
        <v>204</v>
      </c>
      <c r="B97" s="189">
        <v>4330</v>
      </c>
      <c r="C97" s="726"/>
      <c r="D97" s="525"/>
      <c r="E97" s="525"/>
      <c r="F97" s="525"/>
      <c r="G97" s="522"/>
      <c r="H97" s="662"/>
      <c r="I97" s="525"/>
      <c r="J97" s="525"/>
      <c r="K97" s="656">
        <f t="shared" si="15"/>
        <v>0</v>
      </c>
    </row>
    <row r="98" spans="1:12" ht="12" x14ac:dyDescent="0.2">
      <c r="A98" s="727" t="s">
        <v>205</v>
      </c>
      <c r="B98" s="189">
        <v>4340</v>
      </c>
      <c r="C98" s="726"/>
      <c r="D98" s="525"/>
      <c r="E98" s="525"/>
      <c r="F98" s="525"/>
      <c r="G98" s="522"/>
      <c r="H98" s="662"/>
      <c r="I98" s="525"/>
      <c r="J98" s="525"/>
      <c r="K98" s="656">
        <f t="shared" si="15"/>
        <v>0</v>
      </c>
    </row>
    <row r="99" spans="1:12" ht="12" x14ac:dyDescent="0.2">
      <c r="A99" s="727" t="s">
        <v>206</v>
      </c>
      <c r="B99" s="189">
        <v>4370</v>
      </c>
      <c r="C99" s="726"/>
      <c r="D99" s="525"/>
      <c r="E99" s="525"/>
      <c r="F99" s="525"/>
      <c r="G99" s="522"/>
      <c r="H99" s="662"/>
      <c r="I99" s="525"/>
      <c r="J99" s="525"/>
      <c r="K99" s="656">
        <f t="shared" si="15"/>
        <v>0</v>
      </c>
    </row>
    <row r="100" spans="1:12" ht="12" x14ac:dyDescent="0.2">
      <c r="A100" s="727" t="s">
        <v>207</v>
      </c>
      <c r="B100" s="189">
        <v>4380</v>
      </c>
      <c r="C100" s="726"/>
      <c r="D100" s="525"/>
      <c r="E100" s="538"/>
      <c r="F100" s="525"/>
      <c r="G100" s="522"/>
      <c r="H100" s="662"/>
      <c r="I100" s="525"/>
      <c r="J100" s="525"/>
      <c r="K100" s="656">
        <f t="shared" si="15"/>
        <v>0</v>
      </c>
    </row>
    <row r="101" spans="1:12" ht="12" x14ac:dyDescent="0.2">
      <c r="A101" s="727" t="s">
        <v>762</v>
      </c>
      <c r="B101" s="189">
        <v>4390</v>
      </c>
      <c r="C101" s="726"/>
      <c r="D101" s="525"/>
      <c r="E101" s="536"/>
      <c r="F101" s="525"/>
      <c r="G101" s="522"/>
      <c r="H101" s="662"/>
      <c r="I101" s="525"/>
      <c r="J101" s="525"/>
      <c r="K101" s="656">
        <f t="shared" si="15"/>
        <v>0</v>
      </c>
    </row>
    <row r="102" spans="1:12" ht="12.75" thickBot="1" x14ac:dyDescent="0.25">
      <c r="A102" s="744" t="s">
        <v>700</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674</v>
      </c>
      <c r="B103" s="746">
        <v>4400</v>
      </c>
      <c r="C103" s="726"/>
      <c r="D103" s="525"/>
      <c r="E103" s="747"/>
      <c r="F103" s="525"/>
      <c r="G103" s="522"/>
      <c r="H103" s="747"/>
      <c r="I103" s="525"/>
      <c r="J103" s="525"/>
      <c r="K103" s="748">
        <f>SUM(C103:J103)</f>
        <v>0</v>
      </c>
    </row>
    <row r="104" spans="1:12" ht="12.75" thickBot="1" x14ac:dyDescent="0.25">
      <c r="A104" s="740" t="s">
        <v>675</v>
      </c>
      <c r="B104" s="732">
        <v>4000</v>
      </c>
      <c r="C104" s="726"/>
      <c r="D104" s="525"/>
      <c r="E104" s="546">
        <f>SUM(E86,E94,E102,E103)</f>
        <v>82500</v>
      </c>
      <c r="F104" s="525"/>
      <c r="G104" s="522"/>
      <c r="H104" s="546">
        <f>SUM(H86,H94,H102,H103)</f>
        <v>254825</v>
      </c>
      <c r="I104" s="525"/>
      <c r="J104" s="525"/>
      <c r="K104" s="546">
        <f>SUM(K86,K94,K102,K103)</f>
        <v>337325</v>
      </c>
      <c r="L104" s="673"/>
    </row>
    <row r="105" spans="1:12" s="1134" customFormat="1" ht="12.75" thickTop="1" x14ac:dyDescent="0.2">
      <c r="A105" s="749" t="s">
        <v>48</v>
      </c>
      <c r="B105" s="1149">
        <v>5000</v>
      </c>
      <c r="C105" s="750"/>
      <c r="D105" s="751"/>
      <c r="E105" s="752"/>
      <c r="F105" s="751"/>
      <c r="G105" s="751"/>
      <c r="H105" s="752"/>
      <c r="I105" s="751"/>
      <c r="J105" s="751"/>
      <c r="K105" s="753"/>
    </row>
    <row r="106" spans="1:12" ht="15.75" customHeight="1" x14ac:dyDescent="0.2">
      <c r="A106" s="1249" t="s">
        <v>212</v>
      </c>
      <c r="B106" s="754">
        <v>5100</v>
      </c>
      <c r="C106" s="525"/>
      <c r="D106" s="525"/>
      <c r="E106" s="522"/>
      <c r="F106" s="525"/>
      <c r="G106" s="525"/>
      <c r="H106" s="755"/>
      <c r="I106" s="525"/>
      <c r="J106" s="525"/>
      <c r="K106" s="525"/>
    </row>
    <row r="107" spans="1:12" ht="12" x14ac:dyDescent="0.2">
      <c r="A107" s="727" t="s">
        <v>319</v>
      </c>
      <c r="B107" s="728">
        <v>5110</v>
      </c>
      <c r="C107" s="525"/>
      <c r="D107" s="525"/>
      <c r="E107" s="522"/>
      <c r="F107" s="525"/>
      <c r="G107" s="525"/>
      <c r="H107" s="662"/>
      <c r="I107" s="525"/>
      <c r="J107" s="525"/>
      <c r="K107" s="447">
        <f>SUM(C107:J107)</f>
        <v>0</v>
      </c>
    </row>
    <row r="108" spans="1:12" ht="12" x14ac:dyDescent="0.2">
      <c r="A108" s="727" t="s">
        <v>432</v>
      </c>
      <c r="B108" s="728">
        <v>5120</v>
      </c>
      <c r="C108" s="525"/>
      <c r="D108" s="525"/>
      <c r="E108" s="522"/>
      <c r="F108" s="525"/>
      <c r="G108" s="525"/>
      <c r="H108" s="662"/>
      <c r="I108" s="525"/>
      <c r="J108" s="525"/>
      <c r="K108" s="447">
        <f>SUM(C108:J108)</f>
        <v>0</v>
      </c>
    </row>
    <row r="109" spans="1:12" ht="12" x14ac:dyDescent="0.2">
      <c r="A109" s="727" t="s">
        <v>376</v>
      </c>
      <c r="B109" s="728">
        <v>5130</v>
      </c>
      <c r="C109" s="525"/>
      <c r="D109" s="525"/>
      <c r="E109" s="522"/>
      <c r="F109" s="525"/>
      <c r="G109" s="525"/>
      <c r="H109" s="662"/>
      <c r="I109" s="525"/>
      <c r="J109" s="525"/>
      <c r="K109" s="447">
        <f>SUM(C109:J109)</f>
        <v>0</v>
      </c>
    </row>
    <row r="110" spans="1:12" ht="12" x14ac:dyDescent="0.2">
      <c r="A110" s="756" t="s">
        <v>453</v>
      </c>
      <c r="B110" s="728">
        <v>5140</v>
      </c>
      <c r="C110" s="525"/>
      <c r="D110" s="525"/>
      <c r="E110" s="522"/>
      <c r="F110" s="525"/>
      <c r="G110" s="525"/>
      <c r="H110" s="662"/>
      <c r="I110" s="525"/>
      <c r="J110" s="525"/>
      <c r="K110" s="447">
        <f>SUM(C110:J110)</f>
        <v>0</v>
      </c>
    </row>
    <row r="111" spans="1:12" ht="12" x14ac:dyDescent="0.2">
      <c r="A111" s="727" t="s">
        <v>763</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4" customFormat="1" ht="15.75" customHeight="1" thickTop="1" thickBot="1" x14ac:dyDescent="0.25">
      <c r="A113" s="1150" t="s">
        <v>231</v>
      </c>
      <c r="B113" s="1151">
        <v>5200</v>
      </c>
      <c r="C113" s="525"/>
      <c r="D113" s="525"/>
      <c r="E113" s="522"/>
      <c r="F113" s="525"/>
      <c r="G113" s="525"/>
      <c r="H113" s="759"/>
      <c r="I113" s="525"/>
      <c r="J113" s="525"/>
      <c r="K113" s="713">
        <f>H113</f>
        <v>0</v>
      </c>
    </row>
    <row r="114" spans="1:12" ht="12" customHeight="1" thickTop="1" thickBot="1" x14ac:dyDescent="0.25">
      <c r="A114" s="760" t="s">
        <v>190</v>
      </c>
      <c r="B114" s="761">
        <v>5000</v>
      </c>
      <c r="C114" s="525"/>
      <c r="D114" s="525"/>
      <c r="E114" s="522"/>
      <c r="F114" s="525"/>
      <c r="G114" s="525"/>
      <c r="H114" s="741">
        <f>SUM(H112:H113)</f>
        <v>0</v>
      </c>
      <c r="I114" s="525"/>
      <c r="J114" s="525"/>
      <c r="K114" s="741">
        <f>SUM(K112:K113)</f>
        <v>0</v>
      </c>
      <c r="L114" s="673"/>
    </row>
    <row r="115" spans="1:12" s="1134" customFormat="1" ht="15.75" customHeight="1" thickTop="1" thickBot="1" x14ac:dyDescent="0.25">
      <c r="A115" s="762" t="s">
        <v>435</v>
      </c>
      <c r="B115" s="1152">
        <v>6000</v>
      </c>
      <c r="C115" s="538"/>
      <c r="D115" s="538"/>
      <c r="E115" s="538"/>
      <c r="F115" s="538"/>
      <c r="G115" s="538"/>
      <c r="H115" s="759"/>
      <c r="I115" s="538"/>
      <c r="J115" s="538"/>
      <c r="K115" s="447">
        <f>SUM(C115:J115)</f>
        <v>0</v>
      </c>
    </row>
    <row r="116" spans="1:12" ht="17.25" thickTop="1" thickBot="1" x14ac:dyDescent="0.25">
      <c r="A116" s="744" t="s">
        <v>867</v>
      </c>
      <c r="B116" s="763"/>
      <c r="C116" s="741">
        <f>SUM(C34,C76,C77,C104,C114,C115,)</f>
        <v>1102236</v>
      </c>
      <c r="D116" s="741">
        <f t="shared" ref="D116:K116" si="16">SUM(D34,D76,D77,D104,D114,D115,)</f>
        <v>218974</v>
      </c>
      <c r="E116" s="741">
        <f t="shared" si="16"/>
        <v>147772</v>
      </c>
      <c r="F116" s="741">
        <f t="shared" si="16"/>
        <v>206680</v>
      </c>
      <c r="G116" s="741">
        <f t="shared" si="16"/>
        <v>15988</v>
      </c>
      <c r="H116" s="741">
        <f t="shared" si="16"/>
        <v>264375</v>
      </c>
      <c r="I116" s="741">
        <f t="shared" si="16"/>
        <v>0</v>
      </c>
      <c r="J116" s="741">
        <f t="shared" si="16"/>
        <v>0</v>
      </c>
      <c r="K116" s="741">
        <f t="shared" si="16"/>
        <v>1956025</v>
      </c>
      <c r="L116" s="673"/>
    </row>
    <row r="117" spans="1:12" ht="17.25" thickTop="1" thickBot="1" x14ac:dyDescent="0.25">
      <c r="A117" s="744" t="s">
        <v>868</v>
      </c>
      <c r="B117" s="1535"/>
      <c r="C117" s="741">
        <f>SUM(C35,C76,C77,C104,C114,C115,)</f>
        <v>1102236</v>
      </c>
      <c r="D117" s="741">
        <f>SUM(D35,D76,D77,D104,D114,D115,)</f>
        <v>218974</v>
      </c>
      <c r="E117" s="741">
        <f t="shared" ref="E117:K117" si="17">SUM(E35,E76,E77,E104,E114,E115,)</f>
        <v>147772</v>
      </c>
      <c r="F117" s="741">
        <f t="shared" si="17"/>
        <v>206680</v>
      </c>
      <c r="G117" s="741">
        <f t="shared" si="17"/>
        <v>15988</v>
      </c>
      <c r="H117" s="741">
        <f t="shared" si="17"/>
        <v>270375</v>
      </c>
      <c r="I117" s="741">
        <f t="shared" si="17"/>
        <v>0</v>
      </c>
      <c r="J117" s="741">
        <f t="shared" si="17"/>
        <v>0</v>
      </c>
      <c r="K117" s="741">
        <f t="shared" si="17"/>
        <v>1962025</v>
      </c>
      <c r="L117" s="673"/>
    </row>
    <row r="118" spans="1:12" ht="24" thickTop="1" thickBot="1" x14ac:dyDescent="0.25">
      <c r="A118" s="1514" t="s">
        <v>869</v>
      </c>
      <c r="B118" s="1517"/>
      <c r="C118" s="1516"/>
      <c r="D118" s="1516"/>
      <c r="E118" s="1516"/>
      <c r="F118" s="1516"/>
      <c r="G118" s="1516"/>
      <c r="H118" s="1516"/>
      <c r="I118" s="1516"/>
      <c r="J118" s="1516"/>
      <c r="K118" s="1515">
        <f>'EstRev 6-11'!C270-'EstExp 12-20'!K116</f>
        <v>-254861</v>
      </c>
    </row>
    <row r="119" spans="1:12" ht="24" thickTop="1" thickBot="1" x14ac:dyDescent="0.25">
      <c r="A119" s="1536" t="s">
        <v>870</v>
      </c>
      <c r="B119" s="1517"/>
      <c r="C119" s="522"/>
      <c r="D119" s="522"/>
      <c r="E119" s="522"/>
      <c r="F119" s="522"/>
      <c r="G119" s="522"/>
      <c r="H119" s="522"/>
      <c r="I119" s="522"/>
      <c r="J119" s="522"/>
      <c r="K119" s="1515">
        <f>'EstRev 6-11'!C271-'EstExp 12-20'!K117</f>
        <v>-254861</v>
      </c>
    </row>
    <row r="120" spans="1:12" ht="5.25" customHeight="1" thickTop="1" x14ac:dyDescent="0.2">
      <c r="A120" s="764"/>
      <c r="B120" s="765"/>
      <c r="C120" s="766"/>
      <c r="D120" s="766"/>
      <c r="E120" s="766"/>
      <c r="F120" s="766"/>
      <c r="G120" s="766"/>
      <c r="H120" s="766"/>
      <c r="I120" s="766"/>
      <c r="J120" s="766"/>
      <c r="K120" s="766"/>
    </row>
    <row r="121" spans="1:12" s="1134" customFormat="1" ht="16.7" customHeight="1" x14ac:dyDescent="0.2">
      <c r="A121" s="1153" t="s">
        <v>219</v>
      </c>
      <c r="B121" s="767"/>
      <c r="C121" s="768"/>
      <c r="D121" s="768"/>
      <c r="E121" s="768"/>
      <c r="F121" s="768"/>
      <c r="G121" s="768"/>
      <c r="H121" s="768"/>
      <c r="I121" s="768"/>
      <c r="J121" s="768"/>
      <c r="K121" s="769"/>
    </row>
    <row r="122" spans="1:12" s="1134" customFormat="1" ht="15.75" customHeight="1" x14ac:dyDescent="0.2">
      <c r="A122" s="1154" t="s">
        <v>163</v>
      </c>
      <c r="B122" s="1155" t="s">
        <v>112</v>
      </c>
      <c r="C122" s="770"/>
      <c r="D122" s="771"/>
      <c r="E122" s="771"/>
      <c r="F122" s="771"/>
      <c r="G122" s="771"/>
      <c r="H122" s="771"/>
      <c r="I122" s="771"/>
      <c r="J122" s="771"/>
      <c r="K122" s="772"/>
    </row>
    <row r="123" spans="1:12" s="1134" customFormat="1" ht="12.75" customHeight="1" x14ac:dyDescent="0.2">
      <c r="A123" s="1156" t="s">
        <v>237</v>
      </c>
      <c r="B123" s="1157">
        <v>2100</v>
      </c>
      <c r="C123" s="774"/>
      <c r="D123" s="774"/>
      <c r="E123" s="774"/>
      <c r="F123" s="774"/>
      <c r="G123" s="774"/>
      <c r="H123" s="774"/>
      <c r="I123" s="774"/>
      <c r="J123" s="774"/>
      <c r="K123" s="775"/>
    </row>
    <row r="124" spans="1:12" ht="12" customHeight="1" thickBot="1" x14ac:dyDescent="0.25">
      <c r="A124" s="776" t="s">
        <v>764</v>
      </c>
      <c r="B124" s="777">
        <v>2190</v>
      </c>
      <c r="C124" s="778"/>
      <c r="D124" s="778"/>
      <c r="E124" s="778"/>
      <c r="F124" s="778"/>
      <c r="G124" s="778"/>
      <c r="H124" s="778"/>
      <c r="I124" s="779"/>
      <c r="J124" s="779"/>
      <c r="K124" s="447">
        <f>SUM(C124:J124)</f>
        <v>0</v>
      </c>
    </row>
    <row r="125" spans="1:12" s="1134" customFormat="1" ht="12.75" customHeight="1" thickTop="1" x14ac:dyDescent="0.2">
      <c r="A125" s="1158" t="s">
        <v>238</v>
      </c>
      <c r="B125" s="1157">
        <v>2500</v>
      </c>
      <c r="C125" s="775"/>
      <c r="D125" s="775"/>
      <c r="E125" s="775"/>
      <c r="F125" s="775"/>
      <c r="G125" s="775"/>
      <c r="H125" s="775"/>
      <c r="I125" s="774"/>
      <c r="J125" s="780"/>
      <c r="K125" s="781"/>
    </row>
    <row r="126" spans="1:12" ht="12.75" thickBot="1" x14ac:dyDescent="0.25">
      <c r="A126" s="776" t="s">
        <v>395</v>
      </c>
      <c r="B126" s="777">
        <v>2510</v>
      </c>
      <c r="C126" s="778"/>
      <c r="D126" s="778"/>
      <c r="E126" s="778"/>
      <c r="F126" s="778"/>
      <c r="G126" s="778"/>
      <c r="H126" s="778"/>
      <c r="I126" s="778"/>
      <c r="J126" s="778"/>
      <c r="K126" s="447">
        <f>SUM(C126:J126)</f>
        <v>0</v>
      </c>
    </row>
    <row r="127" spans="1:12" ht="13.5" thickTop="1" thickBot="1" x14ac:dyDescent="0.25">
      <c r="A127" s="776" t="s">
        <v>243</v>
      </c>
      <c r="B127" s="777">
        <v>2530</v>
      </c>
      <c r="C127" s="778"/>
      <c r="D127" s="778"/>
      <c r="E127" s="778">
        <v>74000</v>
      </c>
      <c r="F127" s="778">
        <v>35000</v>
      </c>
      <c r="G127" s="778">
        <v>276500</v>
      </c>
      <c r="H127" s="778"/>
      <c r="I127" s="778"/>
      <c r="J127" s="778"/>
      <c r="K127" s="447">
        <f>SUM(C127:J127)</f>
        <v>385500</v>
      </c>
    </row>
    <row r="128" spans="1:12" ht="13.5" thickTop="1" thickBot="1" x14ac:dyDescent="0.25">
      <c r="A128" s="776" t="s">
        <v>397</v>
      </c>
      <c r="B128" s="777">
        <v>2540</v>
      </c>
      <c r="C128" s="778">
        <v>114500</v>
      </c>
      <c r="D128" s="778">
        <v>12000</v>
      </c>
      <c r="E128" s="778">
        <v>34700</v>
      </c>
      <c r="F128" s="778">
        <v>59000</v>
      </c>
      <c r="G128" s="778">
        <v>29500</v>
      </c>
      <c r="H128" s="778"/>
      <c r="I128" s="778"/>
      <c r="J128" s="778"/>
      <c r="K128" s="447">
        <f>SUM(C128:J128)</f>
        <v>249700</v>
      </c>
    </row>
    <row r="129" spans="1:11" ht="13.5" thickTop="1" thickBot="1" x14ac:dyDescent="0.25">
      <c r="A129" s="776" t="s">
        <v>398</v>
      </c>
      <c r="B129" s="777">
        <v>2550</v>
      </c>
      <c r="C129" s="778"/>
      <c r="D129" s="778"/>
      <c r="E129" s="778"/>
      <c r="F129" s="778"/>
      <c r="G129" s="778"/>
      <c r="H129" s="778"/>
      <c r="I129" s="778"/>
      <c r="J129" s="778"/>
      <c r="K129" s="447">
        <f>SUM(C129:J129)</f>
        <v>0</v>
      </c>
    </row>
    <row r="130" spans="1:11" ht="12.75" thickTop="1" x14ac:dyDescent="0.2">
      <c r="A130" s="783" t="s">
        <v>399</v>
      </c>
      <c r="B130" s="777">
        <v>2560</v>
      </c>
      <c r="C130" s="784"/>
      <c r="D130" s="784"/>
      <c r="E130" s="784"/>
      <c r="F130" s="784"/>
      <c r="G130" s="782"/>
      <c r="H130" s="784"/>
      <c r="I130" s="782"/>
      <c r="J130" s="784"/>
      <c r="K130" s="447">
        <f>SUM(C130:J130)</f>
        <v>0</v>
      </c>
    </row>
    <row r="131" spans="1:11" ht="12" customHeight="1" thickBot="1" x14ac:dyDescent="0.25">
      <c r="A131" s="785" t="s">
        <v>558</v>
      </c>
      <c r="B131" s="786">
        <v>2500</v>
      </c>
      <c r="C131" s="787">
        <f>SUM(C126:C129)</f>
        <v>114500</v>
      </c>
      <c r="D131" s="787">
        <f>SUM(D126:D129)</f>
        <v>12000</v>
      </c>
      <c r="E131" s="787">
        <f t="shared" ref="E131:K131" si="18">SUM(E126:E130)</f>
        <v>108700</v>
      </c>
      <c r="F131" s="787">
        <f t="shared" si="18"/>
        <v>94000</v>
      </c>
      <c r="G131" s="787">
        <f>SUM(G126:G130)</f>
        <v>306000</v>
      </c>
      <c r="H131" s="787">
        <f>SUM(H126:H130)</f>
        <v>0</v>
      </c>
      <c r="I131" s="787">
        <f t="shared" si="18"/>
        <v>0</v>
      </c>
      <c r="J131" s="787">
        <f t="shared" si="18"/>
        <v>0</v>
      </c>
      <c r="K131" s="787">
        <f t="shared" si="18"/>
        <v>635200</v>
      </c>
    </row>
    <row r="132" spans="1:11" s="1134" customFormat="1" ht="12.75" customHeight="1" thickTop="1" x14ac:dyDescent="0.2">
      <c r="A132" s="1159" t="s">
        <v>779</v>
      </c>
      <c r="B132" s="1250">
        <v>2900</v>
      </c>
      <c r="C132" s="788"/>
      <c r="D132" s="788"/>
      <c r="E132" s="788"/>
      <c r="F132" s="788"/>
      <c r="G132" s="788"/>
      <c r="H132" s="788"/>
      <c r="I132" s="789"/>
      <c r="J132" s="789"/>
      <c r="K132" s="712">
        <f>SUM(C132:J132)</f>
        <v>0</v>
      </c>
    </row>
    <row r="133" spans="1:11" ht="12" customHeight="1" thickBot="1" x14ac:dyDescent="0.25">
      <c r="A133" s="790" t="s">
        <v>560</v>
      </c>
      <c r="B133" s="791">
        <v>2000</v>
      </c>
      <c r="C133" s="792">
        <f>SUM(C124,C131,C132)</f>
        <v>114500</v>
      </c>
      <c r="D133" s="792">
        <f t="shared" ref="D133:K133" si="19">SUM(D124,D131,D132)</f>
        <v>12000</v>
      </c>
      <c r="E133" s="792">
        <f t="shared" si="19"/>
        <v>108700</v>
      </c>
      <c r="F133" s="792">
        <f t="shared" si="19"/>
        <v>94000</v>
      </c>
      <c r="G133" s="792">
        <f>SUM(G124,G131,G132)</f>
        <v>306000</v>
      </c>
      <c r="H133" s="792">
        <f>SUM(H124,H131,H132)</f>
        <v>0</v>
      </c>
      <c r="I133" s="792">
        <f t="shared" si="19"/>
        <v>0</v>
      </c>
      <c r="J133" s="792">
        <f t="shared" si="19"/>
        <v>0</v>
      </c>
      <c r="K133" s="792">
        <f t="shared" si="19"/>
        <v>635200</v>
      </c>
    </row>
    <row r="134" spans="1:11" s="1134" customFormat="1" ht="13.5" thickTop="1" thickBot="1" x14ac:dyDescent="0.25">
      <c r="A134" s="793" t="s">
        <v>164</v>
      </c>
      <c r="B134" s="1160">
        <v>3000</v>
      </c>
      <c r="C134" s="794"/>
      <c r="D134" s="794"/>
      <c r="E134" s="794"/>
      <c r="F134" s="794"/>
      <c r="G134" s="794"/>
      <c r="H134" s="795"/>
      <c r="I134" s="796"/>
      <c r="J134" s="796"/>
      <c r="K134" s="447">
        <f>SUM(C134:J134)</f>
        <v>0</v>
      </c>
    </row>
    <row r="135" spans="1:11" s="1134" customFormat="1" ht="15.75" customHeight="1" thickTop="1" x14ac:dyDescent="0.2">
      <c r="A135" s="797" t="s">
        <v>676</v>
      </c>
      <c r="B135" s="1161">
        <v>4000</v>
      </c>
      <c r="C135" s="798"/>
      <c r="D135" s="799"/>
      <c r="E135" s="799"/>
      <c r="F135" s="799"/>
      <c r="G135" s="799"/>
      <c r="H135" s="799"/>
      <c r="I135" s="799"/>
      <c r="J135" s="799"/>
      <c r="K135" s="800"/>
    </row>
    <row r="136" spans="1:11" ht="15.75" customHeight="1" x14ac:dyDescent="0.2">
      <c r="A136" s="1156" t="s">
        <v>672</v>
      </c>
      <c r="B136" s="773">
        <v>4100</v>
      </c>
      <c r="C136" s="774"/>
      <c r="D136" s="780"/>
      <c r="E136" s="801"/>
      <c r="F136" s="774"/>
      <c r="G136" s="774"/>
      <c r="H136" s="801"/>
      <c r="I136" s="774"/>
      <c r="J136" s="780"/>
      <c r="K136" s="775"/>
    </row>
    <row r="137" spans="1:11" ht="12" x14ac:dyDescent="0.2">
      <c r="A137" s="802" t="s">
        <v>571</v>
      </c>
      <c r="B137" s="803">
        <v>4110</v>
      </c>
      <c r="C137" s="774"/>
      <c r="D137" s="780"/>
      <c r="E137" s="804"/>
      <c r="F137" s="774"/>
      <c r="G137" s="774"/>
      <c r="H137" s="804"/>
      <c r="I137" s="774"/>
      <c r="J137" s="780"/>
      <c r="K137" s="805">
        <f>SUM(E137,H137)</f>
        <v>0</v>
      </c>
    </row>
    <row r="138" spans="1:11" ht="12" x14ac:dyDescent="0.2">
      <c r="A138" s="806" t="s">
        <v>244</v>
      </c>
      <c r="B138" s="807">
        <v>4120</v>
      </c>
      <c r="C138" s="808"/>
      <c r="D138" s="809"/>
      <c r="E138" s="810"/>
      <c r="F138" s="808"/>
      <c r="G138" s="808"/>
      <c r="H138" s="810"/>
      <c r="I138" s="808"/>
      <c r="J138" s="809"/>
      <c r="K138" s="447">
        <f>SUM(C138:J138)</f>
        <v>0</v>
      </c>
    </row>
    <row r="139" spans="1:11" ht="12" x14ac:dyDescent="0.2">
      <c r="A139" s="806" t="s">
        <v>211</v>
      </c>
      <c r="B139" s="811">
        <v>4140</v>
      </c>
      <c r="C139" s="808"/>
      <c r="D139" s="809"/>
      <c r="E139" s="810"/>
      <c r="F139" s="808"/>
      <c r="G139" s="808"/>
      <c r="H139" s="810"/>
      <c r="I139" s="808"/>
      <c r="J139" s="809"/>
      <c r="K139" s="447">
        <f>SUM(C139:J139)</f>
        <v>0</v>
      </c>
    </row>
    <row r="140" spans="1:11" ht="12" x14ac:dyDescent="0.2">
      <c r="A140" s="812" t="s">
        <v>761</v>
      </c>
      <c r="B140" s="813">
        <v>4190</v>
      </c>
      <c r="C140" s="808"/>
      <c r="D140" s="809"/>
      <c r="E140" s="810"/>
      <c r="F140" s="808"/>
      <c r="G140" s="808"/>
      <c r="H140" s="810"/>
      <c r="I140" s="808"/>
      <c r="J140" s="809"/>
      <c r="K140" s="447">
        <f>SUM(C140:J140)</f>
        <v>0</v>
      </c>
    </row>
    <row r="141" spans="1:11" ht="12.75" thickBot="1" x14ac:dyDescent="0.25">
      <c r="A141" s="814" t="s">
        <v>677</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766</v>
      </c>
      <c r="B142" s="818">
        <v>4400</v>
      </c>
      <c r="C142" s="808"/>
      <c r="D142" s="809"/>
      <c r="E142" s="819"/>
      <c r="F142" s="808"/>
      <c r="G142" s="808"/>
      <c r="H142" s="820"/>
      <c r="I142" s="808"/>
      <c r="J142" s="809"/>
      <c r="K142" s="697">
        <f>SUM(C142:J142)</f>
        <v>0</v>
      </c>
    </row>
    <row r="143" spans="1:11" ht="13.5" thickTop="1" thickBot="1" x14ac:dyDescent="0.25">
      <c r="A143" s="821" t="s">
        <v>678</v>
      </c>
      <c r="B143" s="822">
        <v>4000</v>
      </c>
      <c r="C143" s="808"/>
      <c r="D143" s="808"/>
      <c r="E143" s="823">
        <f>SUM(E141)</f>
        <v>0</v>
      </c>
      <c r="F143" s="808"/>
      <c r="G143" s="808"/>
      <c r="H143" s="824">
        <f>SUM(H141:H142)</f>
        <v>0</v>
      </c>
      <c r="I143" s="808"/>
      <c r="J143" s="808"/>
      <c r="K143" s="824">
        <f>SUM(K141:K142)</f>
        <v>0</v>
      </c>
    </row>
    <row r="144" spans="1:11" s="1134" customFormat="1" ht="12.75" thickTop="1" x14ac:dyDescent="0.2">
      <c r="A144" s="825" t="s">
        <v>49</v>
      </c>
      <c r="B144" s="1162">
        <v>5000</v>
      </c>
      <c r="C144" s="808"/>
      <c r="D144" s="808"/>
      <c r="E144" s="826"/>
      <c r="F144" s="808"/>
      <c r="G144" s="808"/>
      <c r="H144" s="808"/>
      <c r="I144" s="808"/>
      <c r="J144" s="808"/>
      <c r="K144" s="808"/>
    </row>
    <row r="145" spans="1:12" s="1134" customFormat="1" ht="15.75" customHeight="1" x14ac:dyDescent="0.2">
      <c r="A145" s="1163" t="s">
        <v>212</v>
      </c>
      <c r="B145" s="1164">
        <v>5100</v>
      </c>
      <c r="C145" s="808"/>
      <c r="D145" s="808"/>
      <c r="E145" s="808"/>
      <c r="F145" s="808"/>
      <c r="G145" s="808"/>
      <c r="H145" s="808"/>
      <c r="I145" s="808"/>
      <c r="J145" s="808"/>
      <c r="K145" s="827"/>
    </row>
    <row r="146" spans="1:12" ht="12" customHeight="1" x14ac:dyDescent="0.2">
      <c r="A146" s="806" t="s">
        <v>319</v>
      </c>
      <c r="B146" s="811">
        <v>5110</v>
      </c>
      <c r="C146" s="808"/>
      <c r="D146" s="808"/>
      <c r="E146" s="808"/>
      <c r="F146" s="808"/>
      <c r="G146" s="808"/>
      <c r="H146" s="810"/>
      <c r="I146" s="808"/>
      <c r="J146" s="809"/>
      <c r="K146" s="447">
        <f>SUM(C146:J146)</f>
        <v>0</v>
      </c>
    </row>
    <row r="147" spans="1:12" ht="12" customHeight="1" x14ac:dyDescent="0.2">
      <c r="A147" s="806" t="s">
        <v>432</v>
      </c>
      <c r="B147" s="811">
        <v>5120</v>
      </c>
      <c r="C147" s="808"/>
      <c r="D147" s="808"/>
      <c r="E147" s="808"/>
      <c r="F147" s="808"/>
      <c r="G147" s="808"/>
      <c r="H147" s="810"/>
      <c r="I147" s="808"/>
      <c r="J147" s="809"/>
      <c r="K147" s="447">
        <f>SUM(C147:J147)</f>
        <v>0</v>
      </c>
    </row>
    <row r="148" spans="1:12" ht="12" customHeight="1" x14ac:dyDescent="0.2">
      <c r="A148" s="828" t="s">
        <v>377</v>
      </c>
      <c r="B148" s="811">
        <v>5130</v>
      </c>
      <c r="C148" s="808"/>
      <c r="D148" s="808"/>
      <c r="E148" s="808"/>
      <c r="F148" s="808"/>
      <c r="G148" s="808"/>
      <c r="H148" s="810"/>
      <c r="I148" s="808"/>
      <c r="J148" s="809"/>
      <c r="K148" s="447">
        <f>SUM(C148:J148)</f>
        <v>0</v>
      </c>
    </row>
    <row r="149" spans="1:12" ht="12" customHeight="1" x14ac:dyDescent="0.2">
      <c r="A149" s="829" t="s">
        <v>453</v>
      </c>
      <c r="B149" s="811">
        <v>5140</v>
      </c>
      <c r="C149" s="808"/>
      <c r="D149" s="808"/>
      <c r="E149" s="808"/>
      <c r="F149" s="808"/>
      <c r="G149" s="808"/>
      <c r="H149" s="810"/>
      <c r="I149" s="808"/>
      <c r="J149" s="809"/>
      <c r="K149" s="447">
        <f>SUM(C149:J149)</f>
        <v>0</v>
      </c>
    </row>
    <row r="150" spans="1:12" ht="12" customHeight="1" x14ac:dyDescent="0.2">
      <c r="A150" s="829" t="s">
        <v>767</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x14ac:dyDescent="0.25">
      <c r="A152" s="1165" t="s">
        <v>231</v>
      </c>
      <c r="B152" s="1166">
        <v>5200</v>
      </c>
      <c r="C152" s="808"/>
      <c r="D152" s="808"/>
      <c r="E152" s="808"/>
      <c r="F152" s="808"/>
      <c r="G152" s="808"/>
      <c r="H152" s="833"/>
      <c r="I152" s="808"/>
      <c r="J152" s="809"/>
      <c r="K152" s="620">
        <f>SUM(H152:J152)</f>
        <v>0</v>
      </c>
    </row>
    <row r="153" spans="1:12" ht="12" customHeight="1" thickTop="1" thickBot="1" x14ac:dyDescent="0.25">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x14ac:dyDescent="0.25">
      <c r="A154" s="836" t="s">
        <v>179</v>
      </c>
      <c r="B154" s="1167">
        <v>6000</v>
      </c>
      <c r="C154" s="808"/>
      <c r="D154" s="808"/>
      <c r="E154" s="808"/>
      <c r="F154" s="808"/>
      <c r="G154" s="808"/>
      <c r="H154" s="833"/>
      <c r="I154" s="808"/>
      <c r="J154" s="809"/>
      <c r="K154" s="620">
        <f>SUM(C154:J154)</f>
        <v>0</v>
      </c>
    </row>
    <row r="155" spans="1:12" ht="12" customHeight="1" thickTop="1" thickBot="1" x14ac:dyDescent="0.25">
      <c r="A155" s="837" t="s">
        <v>490</v>
      </c>
      <c r="B155" s="838"/>
      <c r="C155" s="832">
        <f>SUM(C133,C134,C143,C153,C154)</f>
        <v>114500</v>
      </c>
      <c r="D155" s="832">
        <f t="shared" ref="D155:J155" si="20">SUM(D133,D134,D143,D153,D154)</f>
        <v>12000</v>
      </c>
      <c r="E155" s="832">
        <f>SUM(E133,E134,E143)</f>
        <v>108700</v>
      </c>
      <c r="F155" s="832">
        <f t="shared" si="20"/>
        <v>94000</v>
      </c>
      <c r="G155" s="832">
        <f t="shared" si="20"/>
        <v>306000</v>
      </c>
      <c r="H155" s="832">
        <f>SUM(H133,H134,H143,H153,H154)</f>
        <v>0</v>
      </c>
      <c r="I155" s="832">
        <f t="shared" si="20"/>
        <v>0</v>
      </c>
      <c r="J155" s="832">
        <f t="shared" si="20"/>
        <v>0</v>
      </c>
      <c r="K155" s="816">
        <f>SUM(K133,K134,K143,K153,K154)</f>
        <v>635200</v>
      </c>
      <c r="L155" s="673"/>
    </row>
    <row r="156" spans="1:12" ht="14.25" thickTop="1" thickBot="1" x14ac:dyDescent="0.25">
      <c r="A156" s="1254" t="s">
        <v>78</v>
      </c>
      <c r="B156" s="839"/>
      <c r="C156" s="840"/>
      <c r="D156" s="840"/>
      <c r="E156" s="840"/>
      <c r="F156" s="840"/>
      <c r="G156" s="840"/>
      <c r="H156" s="841"/>
      <c r="I156" s="840"/>
      <c r="J156" s="842"/>
      <c r="K156" s="824">
        <f>'EstRev 6-11'!D270-'EstExp 12-20'!K155</f>
        <v>-103796</v>
      </c>
    </row>
    <row r="157" spans="1:12" ht="7.5" customHeight="1" thickTop="1" x14ac:dyDescent="0.2">
      <c r="A157" s="843"/>
      <c r="B157" s="844"/>
      <c r="C157" s="845"/>
      <c r="D157" s="845"/>
      <c r="E157" s="845"/>
      <c r="F157" s="845"/>
      <c r="G157" s="845"/>
      <c r="H157" s="845"/>
      <c r="I157" s="845"/>
      <c r="J157" s="845"/>
      <c r="K157" s="845"/>
    </row>
    <row r="158" spans="1:12" s="1134" customFormat="1" ht="16.7" customHeight="1" x14ac:dyDescent="0.2">
      <c r="A158" s="1170" t="s">
        <v>208</v>
      </c>
      <c r="B158" s="846"/>
      <c r="C158" s="847"/>
      <c r="D158" s="848"/>
      <c r="E158" s="848"/>
      <c r="F158" s="848"/>
      <c r="G158" s="849"/>
      <c r="H158" s="848"/>
      <c r="I158" s="848"/>
      <c r="J158" s="848"/>
      <c r="K158" s="850"/>
    </row>
    <row r="159" spans="1:12" s="1134" customFormat="1" ht="15.75" customHeight="1" x14ac:dyDescent="0.2">
      <c r="A159" s="1168" t="s">
        <v>679</v>
      </c>
      <c r="B159" s="1169">
        <v>4000</v>
      </c>
      <c r="C159" s="851"/>
      <c r="D159" s="852"/>
      <c r="E159" s="852"/>
      <c r="F159" s="852"/>
      <c r="G159" s="852"/>
      <c r="H159" s="852"/>
      <c r="I159" s="852"/>
      <c r="J159" s="852"/>
      <c r="K159" s="853"/>
    </row>
    <row r="160" spans="1:12" s="1134" customFormat="1" ht="15.75" customHeight="1" x14ac:dyDescent="0.2">
      <c r="A160" s="1171" t="s">
        <v>672</v>
      </c>
      <c r="B160" s="1172" t="s">
        <v>834</v>
      </c>
      <c r="C160" s="854"/>
      <c r="D160" s="854"/>
      <c r="E160" s="854"/>
      <c r="F160" s="854"/>
      <c r="G160" s="854"/>
      <c r="H160" s="854"/>
      <c r="I160" s="854"/>
      <c r="J160" s="855"/>
      <c r="K160" s="854"/>
    </row>
    <row r="161" spans="1:11" ht="12" x14ac:dyDescent="0.2">
      <c r="A161" s="856" t="s">
        <v>706</v>
      </c>
      <c r="B161" s="857" t="s">
        <v>707</v>
      </c>
      <c r="C161" s="854"/>
      <c r="D161" s="854"/>
      <c r="E161" s="854"/>
      <c r="F161" s="854"/>
      <c r="G161" s="854"/>
      <c r="H161" s="858"/>
      <c r="I161" s="854"/>
      <c r="J161" s="855"/>
      <c r="K161" s="859">
        <f>H161</f>
        <v>0</v>
      </c>
    </row>
    <row r="162" spans="1:11" ht="12" x14ac:dyDescent="0.2">
      <c r="A162" s="856" t="s">
        <v>244</v>
      </c>
      <c r="B162" s="857" t="s">
        <v>708</v>
      </c>
      <c r="C162" s="854"/>
      <c r="D162" s="854"/>
      <c r="E162" s="854"/>
      <c r="F162" s="854"/>
      <c r="G162" s="854"/>
      <c r="H162" s="858"/>
      <c r="I162" s="854"/>
      <c r="J162" s="855"/>
      <c r="K162" s="859">
        <f>H162</f>
        <v>0</v>
      </c>
    </row>
    <row r="163" spans="1:11" ht="12" x14ac:dyDescent="0.2">
      <c r="A163" s="860" t="s">
        <v>760</v>
      </c>
      <c r="B163" s="861" t="s">
        <v>712</v>
      </c>
      <c r="C163" s="854"/>
      <c r="D163" s="854"/>
      <c r="E163" s="854"/>
      <c r="F163" s="854"/>
      <c r="G163" s="854"/>
      <c r="H163" s="862"/>
      <c r="I163" s="854"/>
      <c r="J163" s="855"/>
      <c r="K163" s="863">
        <f>H163</f>
        <v>0</v>
      </c>
    </row>
    <row r="164" spans="1:11" ht="12.75" thickBot="1" x14ac:dyDescent="0.25">
      <c r="A164" s="864" t="s">
        <v>677</v>
      </c>
      <c r="B164" s="865" t="s">
        <v>709</v>
      </c>
      <c r="C164" s="854"/>
      <c r="D164" s="854"/>
      <c r="E164" s="854"/>
      <c r="F164" s="854"/>
      <c r="G164" s="866"/>
      <c r="H164" s="867">
        <f>SUM(H161:H163)</f>
        <v>0</v>
      </c>
      <c r="I164" s="854"/>
      <c r="J164" s="855"/>
      <c r="K164" s="867">
        <f>SUM(K161:K163)</f>
        <v>0</v>
      </c>
    </row>
    <row r="165" spans="1:11" s="1134" customFormat="1" ht="15.75" customHeight="1" thickTop="1" x14ac:dyDescent="0.2">
      <c r="A165" s="1173" t="s">
        <v>54</v>
      </c>
      <c r="B165" s="1174">
        <v>5000</v>
      </c>
      <c r="C165" s="851"/>
      <c r="D165" s="852"/>
      <c r="E165" s="852"/>
      <c r="F165" s="852"/>
      <c r="G165" s="852"/>
      <c r="H165" s="868"/>
      <c r="I165" s="852"/>
      <c r="J165" s="852"/>
      <c r="K165" s="869"/>
    </row>
    <row r="166" spans="1:11" s="1134" customFormat="1" ht="15.75" customHeight="1" x14ac:dyDescent="0.2">
      <c r="A166" s="1175" t="s">
        <v>212</v>
      </c>
      <c r="B166" s="1251">
        <v>5100</v>
      </c>
      <c r="C166" s="854"/>
      <c r="D166" s="854"/>
      <c r="E166" s="854"/>
      <c r="F166" s="854"/>
      <c r="G166" s="854"/>
      <c r="H166" s="870"/>
      <c r="I166" s="854"/>
      <c r="J166" s="855"/>
      <c r="K166" s="871"/>
    </row>
    <row r="167" spans="1:11" ht="12" x14ac:dyDescent="0.2">
      <c r="A167" s="872" t="s">
        <v>319</v>
      </c>
      <c r="B167" s="873">
        <v>5110</v>
      </c>
      <c r="C167" s="854"/>
      <c r="D167" s="854"/>
      <c r="E167" s="854"/>
      <c r="F167" s="854"/>
      <c r="G167" s="854"/>
      <c r="H167" s="874"/>
      <c r="I167" s="854"/>
      <c r="J167" s="855"/>
      <c r="K167" s="447">
        <f>SUM(C167:J167)</f>
        <v>0</v>
      </c>
    </row>
    <row r="168" spans="1:11" ht="12" x14ac:dyDescent="0.2">
      <c r="A168" s="872" t="s">
        <v>432</v>
      </c>
      <c r="B168" s="873">
        <v>5120</v>
      </c>
      <c r="C168" s="854"/>
      <c r="D168" s="854"/>
      <c r="E168" s="854"/>
      <c r="F168" s="854"/>
      <c r="G168" s="854"/>
      <c r="H168" s="874"/>
      <c r="I168" s="854"/>
      <c r="J168" s="855"/>
      <c r="K168" s="447">
        <f t="shared" ref="K168:K174" si="21">SUM(C168:J168)</f>
        <v>0</v>
      </c>
    </row>
    <row r="169" spans="1:11" ht="12" x14ac:dyDescent="0.2">
      <c r="A169" s="872" t="s">
        <v>136</v>
      </c>
      <c r="B169" s="873">
        <v>5130</v>
      </c>
      <c r="C169" s="854"/>
      <c r="D169" s="854"/>
      <c r="E169" s="854"/>
      <c r="F169" s="854"/>
      <c r="G169" s="854"/>
      <c r="H169" s="874"/>
      <c r="I169" s="854"/>
      <c r="J169" s="855"/>
      <c r="K169" s="447">
        <f t="shared" si="21"/>
        <v>0</v>
      </c>
    </row>
    <row r="170" spans="1:11" ht="12" x14ac:dyDescent="0.2">
      <c r="A170" s="872" t="s">
        <v>453</v>
      </c>
      <c r="B170" s="873">
        <v>5140</v>
      </c>
      <c r="C170" s="854"/>
      <c r="D170" s="854"/>
      <c r="E170" s="854"/>
      <c r="F170" s="854"/>
      <c r="G170" s="854"/>
      <c r="H170" s="874"/>
      <c r="I170" s="854"/>
      <c r="J170" s="855"/>
      <c r="K170" s="447">
        <f t="shared" si="21"/>
        <v>0</v>
      </c>
    </row>
    <row r="171" spans="1:11" ht="12" x14ac:dyDescent="0.2">
      <c r="A171" s="875" t="s">
        <v>767</v>
      </c>
      <c r="B171" s="873">
        <v>5150</v>
      </c>
      <c r="C171" s="854"/>
      <c r="D171" s="854"/>
      <c r="E171" s="854"/>
      <c r="F171" s="854"/>
      <c r="G171" s="854"/>
      <c r="H171" s="874"/>
      <c r="I171" s="854"/>
      <c r="J171" s="855"/>
      <c r="K171" s="447">
        <f t="shared" si="21"/>
        <v>0</v>
      </c>
    </row>
    <row r="172" spans="1:11" ht="12" customHeight="1" thickBot="1" x14ac:dyDescent="0.25">
      <c r="A172" s="876" t="s">
        <v>491</v>
      </c>
      <c r="B172" s="877">
        <v>5100</v>
      </c>
      <c r="C172" s="854"/>
      <c r="D172" s="854"/>
      <c r="E172" s="854"/>
      <c r="F172" s="854"/>
      <c r="G172" s="854"/>
      <c r="H172" s="878">
        <f>SUM(H167:H171)</f>
        <v>0</v>
      </c>
      <c r="I172" s="854"/>
      <c r="J172" s="855"/>
      <c r="K172" s="878">
        <f>SUM(K167:K171)</f>
        <v>0</v>
      </c>
    </row>
    <row r="173" spans="1:11" s="1134" customFormat="1" ht="15.75" customHeight="1" thickTop="1" x14ac:dyDescent="0.2">
      <c r="A173" s="1175" t="s">
        <v>231</v>
      </c>
      <c r="B173" s="1176">
        <v>5200</v>
      </c>
      <c r="C173" s="854"/>
      <c r="D173" s="854"/>
      <c r="E173" s="854"/>
      <c r="F173" s="854"/>
      <c r="G173" s="866"/>
      <c r="H173" s="879">
        <v>11088</v>
      </c>
      <c r="I173" s="880"/>
      <c r="J173" s="855"/>
      <c r="K173" s="447">
        <f t="shared" si="21"/>
        <v>11088</v>
      </c>
    </row>
    <row r="174" spans="1:11" ht="26.25" x14ac:dyDescent="0.2">
      <c r="A174" s="881" t="s">
        <v>780</v>
      </c>
      <c r="B174" s="882">
        <v>5300</v>
      </c>
      <c r="C174" s="854"/>
      <c r="D174" s="854"/>
      <c r="E174" s="866"/>
      <c r="F174" s="854"/>
      <c r="G174" s="866"/>
      <c r="H174" s="874">
        <v>45000</v>
      </c>
      <c r="I174" s="854"/>
      <c r="J174" s="855"/>
      <c r="K174" s="447">
        <f t="shared" si="21"/>
        <v>45000</v>
      </c>
    </row>
    <row r="175" spans="1:11" ht="15.75" customHeight="1" x14ac:dyDescent="0.2">
      <c r="A175" s="881" t="s">
        <v>768</v>
      </c>
      <c r="B175" s="883">
        <v>5400</v>
      </c>
      <c r="C175" s="854"/>
      <c r="D175" s="854"/>
      <c r="E175" s="858"/>
      <c r="F175" s="854"/>
      <c r="G175" s="854"/>
      <c r="H175" s="874">
        <v>1000</v>
      </c>
      <c r="I175" s="854"/>
      <c r="J175" s="854"/>
      <c r="K175" s="447">
        <f>SUM(C175:J175)</f>
        <v>1000</v>
      </c>
    </row>
    <row r="176" spans="1:11" ht="12" customHeight="1" thickBot="1" x14ac:dyDescent="0.25">
      <c r="A176" s="884" t="s">
        <v>190</v>
      </c>
      <c r="B176" s="877">
        <v>5000</v>
      </c>
      <c r="C176" s="854"/>
      <c r="D176" s="854"/>
      <c r="E176" s="885">
        <f>SUM(E172:E175)</f>
        <v>0</v>
      </c>
      <c r="F176" s="854"/>
      <c r="G176" s="854"/>
      <c r="H176" s="885">
        <f>SUM(H172:H175)</f>
        <v>57088</v>
      </c>
      <c r="I176" s="854"/>
      <c r="J176" s="854"/>
      <c r="K176" s="878">
        <f>SUM(K172:K175)</f>
        <v>57088</v>
      </c>
    </row>
    <row r="177" spans="1:11" s="1134" customFormat="1" ht="15.75" customHeight="1" thickTop="1" thickBot="1" x14ac:dyDescent="0.25">
      <c r="A177" s="1173" t="s">
        <v>209</v>
      </c>
      <c r="B177" s="1177">
        <v>6000</v>
      </c>
      <c r="C177" s="854"/>
      <c r="D177" s="854"/>
      <c r="E177" s="866"/>
      <c r="F177" s="854"/>
      <c r="G177" s="854"/>
      <c r="H177" s="886"/>
      <c r="I177" s="854"/>
      <c r="J177" s="854"/>
      <c r="K177" s="620">
        <f>SUM(C177:J177)</f>
        <v>0</v>
      </c>
    </row>
    <row r="178" spans="1:11" ht="12" customHeight="1" thickTop="1" thickBot="1" x14ac:dyDescent="0.25">
      <c r="A178" s="887" t="s">
        <v>490</v>
      </c>
      <c r="B178" s="888"/>
      <c r="C178" s="854"/>
      <c r="D178" s="854"/>
      <c r="E178" s="878">
        <f>SUM(E176)</f>
        <v>0</v>
      </c>
      <c r="F178" s="854"/>
      <c r="G178" s="854"/>
      <c r="H178" s="878">
        <f>SUM(H164,H176,H177)</f>
        <v>57088</v>
      </c>
      <c r="I178" s="854"/>
      <c r="J178" s="854"/>
      <c r="K178" s="878">
        <f>SUM(K164,K176,K177)</f>
        <v>57088</v>
      </c>
    </row>
    <row r="179" spans="1:11" ht="13.5" thickTop="1" thickBot="1" x14ac:dyDescent="0.25">
      <c r="A179" s="1789" t="s">
        <v>78</v>
      </c>
      <c r="B179" s="1790"/>
      <c r="C179" s="871"/>
      <c r="D179" s="871"/>
      <c r="E179" s="890"/>
      <c r="F179" s="871"/>
      <c r="G179" s="871"/>
      <c r="H179" s="891"/>
      <c r="I179" s="871"/>
      <c r="J179" s="871"/>
      <c r="K179" s="892">
        <f>'EstRev 6-11'!E270-'EstExp 12-20'!K178</f>
        <v>-888</v>
      </c>
    </row>
    <row r="180" spans="1:11" ht="8.25" customHeight="1" thickTop="1" x14ac:dyDescent="0.2">
      <c r="A180" s="893"/>
      <c r="B180" s="894"/>
      <c r="C180" s="895"/>
      <c r="D180" s="895"/>
      <c r="E180" s="895"/>
      <c r="F180" s="895"/>
      <c r="G180" s="895"/>
      <c r="H180" s="895"/>
      <c r="I180" s="895"/>
      <c r="J180" s="895"/>
      <c r="K180" s="896"/>
    </row>
    <row r="181" spans="1:11" s="1134" customFormat="1" ht="16.7" customHeight="1" x14ac:dyDescent="0.2">
      <c r="A181" s="1178" t="s">
        <v>220</v>
      </c>
      <c r="B181" s="897"/>
      <c r="C181" s="898"/>
      <c r="D181" s="899"/>
      <c r="E181" s="899"/>
      <c r="F181" s="899"/>
      <c r="G181" s="899"/>
      <c r="H181" s="899"/>
      <c r="I181" s="899"/>
      <c r="J181" s="899"/>
      <c r="K181" s="900"/>
    </row>
    <row r="182" spans="1:11" s="1134" customFormat="1" ht="15.75" customHeight="1" x14ac:dyDescent="0.2">
      <c r="A182" s="914" t="s">
        <v>180</v>
      </c>
      <c r="B182" s="1179" t="s">
        <v>112</v>
      </c>
      <c r="C182" s="901"/>
      <c r="D182" s="902"/>
      <c r="E182" s="902"/>
      <c r="F182" s="902"/>
      <c r="G182" s="902"/>
      <c r="H182" s="902"/>
      <c r="I182" s="902"/>
      <c r="J182" s="902"/>
      <c r="K182" s="903"/>
    </row>
    <row r="183" spans="1:11" s="1134" customFormat="1" ht="15.75" customHeight="1" x14ac:dyDescent="0.2">
      <c r="A183" s="1180" t="s">
        <v>537</v>
      </c>
      <c r="B183" s="1181" t="s">
        <v>835</v>
      </c>
      <c r="C183" s="904"/>
      <c r="D183" s="905"/>
      <c r="E183" s="905"/>
      <c r="F183" s="905"/>
      <c r="G183" s="905"/>
      <c r="H183" s="905"/>
      <c r="I183" s="905"/>
      <c r="J183" s="905"/>
      <c r="K183" s="905"/>
    </row>
    <row r="184" spans="1:11" ht="12" customHeight="1" x14ac:dyDescent="0.2">
      <c r="A184" s="906" t="s">
        <v>769</v>
      </c>
      <c r="B184" s="907">
        <v>2190</v>
      </c>
      <c r="C184" s="908"/>
      <c r="D184" s="908"/>
      <c r="E184" s="908"/>
      <c r="F184" s="908"/>
      <c r="G184" s="908"/>
      <c r="H184" s="908"/>
      <c r="I184" s="909"/>
      <c r="J184" s="909"/>
      <c r="K184" s="447">
        <f>SUM(C184:J184)</f>
        <v>0</v>
      </c>
    </row>
    <row r="185" spans="1:11" s="1134" customFormat="1" ht="15.75" customHeight="1" x14ac:dyDescent="0.2">
      <c r="A185" s="1182" t="s">
        <v>238</v>
      </c>
      <c r="B185" s="1183"/>
      <c r="C185" s="910"/>
      <c r="D185" s="910"/>
      <c r="E185" s="910"/>
      <c r="F185" s="910"/>
      <c r="G185" s="910"/>
      <c r="H185" s="910"/>
      <c r="I185" s="910"/>
      <c r="J185" s="910"/>
      <c r="K185" s="911"/>
    </row>
    <row r="186" spans="1:11" ht="12" customHeight="1" x14ac:dyDescent="0.2">
      <c r="A186" s="906" t="s">
        <v>398</v>
      </c>
      <c r="B186" s="907">
        <v>2550</v>
      </c>
      <c r="C186" s="908">
        <v>5500</v>
      </c>
      <c r="D186" s="908">
        <v>2015</v>
      </c>
      <c r="E186" s="908">
        <v>162000</v>
      </c>
      <c r="F186" s="908"/>
      <c r="G186" s="908"/>
      <c r="H186" s="908"/>
      <c r="I186" s="909"/>
      <c r="J186" s="909"/>
      <c r="K186" s="447">
        <f>SUM(C186:J186)</f>
        <v>169515</v>
      </c>
    </row>
    <row r="187" spans="1:11" ht="12" customHeight="1" x14ac:dyDescent="0.2">
      <c r="A187" s="906" t="s">
        <v>765</v>
      </c>
      <c r="B187" s="907">
        <v>2900</v>
      </c>
      <c r="C187" s="908"/>
      <c r="D187" s="908"/>
      <c r="E187" s="908"/>
      <c r="F187" s="908"/>
      <c r="G187" s="908"/>
      <c r="H187" s="908"/>
      <c r="I187" s="909"/>
      <c r="J187" s="909"/>
      <c r="K187" s="447">
        <f>SUM(C187:J187)</f>
        <v>0</v>
      </c>
    </row>
    <row r="188" spans="1:11" ht="12" customHeight="1" thickBot="1" x14ac:dyDescent="0.25">
      <c r="A188" s="912" t="s">
        <v>560</v>
      </c>
      <c r="B188" s="732">
        <v>2000</v>
      </c>
      <c r="C188" s="913">
        <f>SUM(C184:C187)</f>
        <v>5500</v>
      </c>
      <c r="D188" s="913">
        <f t="shared" ref="D188:K188" si="22">SUM(D184,D186,D187)</f>
        <v>2015</v>
      </c>
      <c r="E188" s="913">
        <f t="shared" si="22"/>
        <v>162000</v>
      </c>
      <c r="F188" s="913">
        <f t="shared" si="22"/>
        <v>0</v>
      </c>
      <c r="G188" s="913">
        <f t="shared" si="22"/>
        <v>0</v>
      </c>
      <c r="H188" s="913">
        <f t="shared" si="22"/>
        <v>0</v>
      </c>
      <c r="I188" s="913">
        <f t="shared" si="22"/>
        <v>0</v>
      </c>
      <c r="J188" s="913">
        <f t="shared" si="22"/>
        <v>0</v>
      </c>
      <c r="K188" s="913">
        <f t="shared" si="22"/>
        <v>169515</v>
      </c>
    </row>
    <row r="189" spans="1:11" s="1134" customFormat="1" ht="13.5" thickTop="1" thickBot="1" x14ac:dyDescent="0.25">
      <c r="A189" s="914" t="s">
        <v>552</v>
      </c>
      <c r="B189" s="1184">
        <v>3000</v>
      </c>
      <c r="C189" s="908"/>
      <c r="D189" s="908"/>
      <c r="E189" s="908"/>
      <c r="F189" s="908"/>
      <c r="G189" s="908"/>
      <c r="H189" s="908"/>
      <c r="I189" s="909"/>
      <c r="J189" s="909"/>
      <c r="K189" s="447">
        <f>SUM(C189:J189)</f>
        <v>0</v>
      </c>
    </row>
    <row r="190" spans="1:11" s="1134" customFormat="1" ht="12.75" thickTop="1" x14ac:dyDescent="0.2">
      <c r="A190" s="915" t="s">
        <v>680</v>
      </c>
      <c r="B190" s="1185">
        <v>4000</v>
      </c>
      <c r="C190" s="916"/>
      <c r="D190" s="917"/>
      <c r="E190" s="917"/>
      <c r="F190" s="917"/>
      <c r="G190" s="917"/>
      <c r="H190" s="917"/>
      <c r="I190" s="917"/>
      <c r="J190" s="917"/>
      <c r="K190" s="918"/>
    </row>
    <row r="191" spans="1:11" s="1134" customFormat="1" ht="12" x14ac:dyDescent="0.2">
      <c r="A191" s="1186" t="s">
        <v>672</v>
      </c>
      <c r="B191" s="1187">
        <v>4100</v>
      </c>
      <c r="C191" s="905"/>
      <c r="D191" s="905"/>
      <c r="E191" s="905"/>
      <c r="F191" s="905"/>
      <c r="G191" s="905"/>
      <c r="H191" s="920"/>
      <c r="I191" s="905"/>
      <c r="J191" s="921"/>
      <c r="K191" s="905"/>
    </row>
    <row r="192" spans="1:11" ht="12" customHeight="1" x14ac:dyDescent="0.2">
      <c r="A192" s="906" t="s">
        <v>566</v>
      </c>
      <c r="B192" s="907">
        <v>4110</v>
      </c>
      <c r="C192" s="905"/>
      <c r="D192" s="905"/>
      <c r="E192" s="909"/>
      <c r="F192" s="905"/>
      <c r="G192" s="905"/>
      <c r="H192" s="909"/>
      <c r="I192" s="905"/>
      <c r="J192" s="920"/>
      <c r="K192" s="447">
        <f t="shared" ref="K192:K197" si="23">SUM(C192:J192)</f>
        <v>0</v>
      </c>
    </row>
    <row r="193" spans="1:11" ht="12" customHeight="1" x14ac:dyDescent="0.2">
      <c r="A193" s="906" t="s">
        <v>244</v>
      </c>
      <c r="B193" s="907">
        <v>4120</v>
      </c>
      <c r="C193" s="905"/>
      <c r="D193" s="905"/>
      <c r="E193" s="909"/>
      <c r="F193" s="905"/>
      <c r="G193" s="905"/>
      <c r="H193" s="909"/>
      <c r="I193" s="905"/>
      <c r="J193" s="920"/>
      <c r="K193" s="447">
        <f t="shared" si="23"/>
        <v>0</v>
      </c>
    </row>
    <row r="194" spans="1:11" ht="12" customHeight="1" x14ac:dyDescent="0.2">
      <c r="A194" s="906" t="s">
        <v>449</v>
      </c>
      <c r="B194" s="907">
        <v>4130</v>
      </c>
      <c r="C194" s="905"/>
      <c r="D194" s="905"/>
      <c r="E194" s="908"/>
      <c r="F194" s="905"/>
      <c r="G194" s="905"/>
      <c r="H194" s="908"/>
      <c r="I194" s="905"/>
      <c r="J194" s="920"/>
      <c r="K194" s="447">
        <f t="shared" si="23"/>
        <v>0</v>
      </c>
    </row>
    <row r="195" spans="1:11" ht="12" customHeight="1" x14ac:dyDescent="0.2">
      <c r="A195" s="906" t="s">
        <v>210</v>
      </c>
      <c r="B195" s="907">
        <v>4140</v>
      </c>
      <c r="C195" s="905"/>
      <c r="D195" s="905"/>
      <c r="E195" s="908"/>
      <c r="F195" s="905"/>
      <c r="G195" s="905"/>
      <c r="H195" s="908"/>
      <c r="I195" s="905"/>
      <c r="J195" s="920"/>
      <c r="K195" s="447">
        <f t="shared" si="23"/>
        <v>0</v>
      </c>
    </row>
    <row r="196" spans="1:11" ht="12" customHeight="1" x14ac:dyDescent="0.2">
      <c r="A196" s="906" t="s">
        <v>273</v>
      </c>
      <c r="B196" s="907">
        <v>4170</v>
      </c>
      <c r="C196" s="905"/>
      <c r="D196" s="905"/>
      <c r="E196" s="908"/>
      <c r="F196" s="905"/>
      <c r="G196" s="905"/>
      <c r="H196" s="908"/>
      <c r="I196" s="905"/>
      <c r="J196" s="920"/>
      <c r="K196" s="447">
        <f t="shared" si="23"/>
        <v>0</v>
      </c>
    </row>
    <row r="197" spans="1:11" ht="12" customHeight="1" x14ac:dyDescent="0.2">
      <c r="A197" s="922" t="s">
        <v>761</v>
      </c>
      <c r="B197" s="923">
        <v>4190</v>
      </c>
      <c r="C197" s="905"/>
      <c r="D197" s="905"/>
      <c r="E197" s="908"/>
      <c r="F197" s="905"/>
      <c r="G197" s="905"/>
      <c r="H197" s="908"/>
      <c r="I197" s="905"/>
      <c r="J197" s="920"/>
      <c r="K197" s="447">
        <f t="shared" si="23"/>
        <v>0</v>
      </c>
    </row>
    <row r="198" spans="1:11" ht="12" customHeight="1" thickBot="1" x14ac:dyDescent="0.25">
      <c r="A198" s="912" t="s">
        <v>677</v>
      </c>
      <c r="B198" s="924">
        <v>4100</v>
      </c>
      <c r="C198" s="905"/>
      <c r="D198" s="905"/>
      <c r="E198" s="925">
        <f>SUM(E192:E197)</f>
        <v>0</v>
      </c>
      <c r="F198" s="905"/>
      <c r="G198" s="905"/>
      <c r="H198" s="925">
        <f>SUM(H192:H197)</f>
        <v>0</v>
      </c>
      <c r="I198" s="905"/>
      <c r="J198" s="920"/>
      <c r="K198" s="925">
        <f>SUM(K192:K197)</f>
        <v>0</v>
      </c>
    </row>
    <row r="199" spans="1:11" s="1134" customFormat="1" ht="25.5" thickTop="1" thickBot="1" x14ac:dyDescent="0.25">
      <c r="A199" s="1188" t="s">
        <v>774</v>
      </c>
      <c r="B199" s="1189">
        <v>4400</v>
      </c>
      <c r="C199" s="905"/>
      <c r="D199" s="905"/>
      <c r="E199" s="926"/>
      <c r="F199" s="905"/>
      <c r="G199" s="905"/>
      <c r="H199" s="927"/>
      <c r="I199" s="905"/>
      <c r="J199" s="920"/>
      <c r="K199" s="447">
        <f>SUM(C199:J199)</f>
        <v>0</v>
      </c>
    </row>
    <row r="200" spans="1:11" ht="13.5" thickTop="1" thickBot="1" x14ac:dyDescent="0.25">
      <c r="A200" s="928" t="s">
        <v>675</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4" customFormat="1" ht="15.75" customHeight="1" x14ac:dyDescent="0.2">
      <c r="A202" s="1190" t="s">
        <v>212</v>
      </c>
      <c r="B202" s="1191" t="s">
        <v>829</v>
      </c>
      <c r="C202" s="935"/>
      <c r="D202" s="935"/>
      <c r="E202" s="936"/>
      <c r="F202" s="936"/>
      <c r="G202" s="936"/>
      <c r="H202" s="936"/>
      <c r="I202" s="936"/>
      <c r="J202" s="936"/>
      <c r="K202" s="936"/>
    </row>
    <row r="203" spans="1:11" ht="12" x14ac:dyDescent="0.2">
      <c r="A203" s="937" t="s">
        <v>319</v>
      </c>
      <c r="B203" s="938">
        <v>5110</v>
      </c>
      <c r="C203" s="935"/>
      <c r="D203" s="935"/>
      <c r="E203" s="936"/>
      <c r="F203" s="936"/>
      <c r="G203" s="936"/>
      <c r="H203" s="908"/>
      <c r="I203" s="936"/>
      <c r="J203" s="936"/>
      <c r="K203" s="447">
        <f t="shared" ref="K203:K210" si="24">SUM(C203:J203)</f>
        <v>0</v>
      </c>
    </row>
    <row r="204" spans="1:11" ht="12" x14ac:dyDescent="0.2">
      <c r="A204" s="937" t="s">
        <v>432</v>
      </c>
      <c r="B204" s="939">
        <v>5120</v>
      </c>
      <c r="C204" s="935"/>
      <c r="D204" s="935"/>
      <c r="E204" s="936"/>
      <c r="F204" s="936"/>
      <c r="G204" s="936"/>
      <c r="H204" s="908"/>
      <c r="I204" s="936"/>
      <c r="J204" s="936"/>
      <c r="K204" s="447">
        <f t="shared" si="24"/>
        <v>0</v>
      </c>
    </row>
    <row r="205" spans="1:11" ht="12" x14ac:dyDescent="0.2">
      <c r="A205" s="940" t="s">
        <v>136</v>
      </c>
      <c r="B205" s="939">
        <v>5130</v>
      </c>
      <c r="C205" s="935"/>
      <c r="D205" s="935"/>
      <c r="E205" s="936"/>
      <c r="F205" s="936"/>
      <c r="G205" s="936"/>
      <c r="H205" s="908"/>
      <c r="I205" s="936"/>
      <c r="J205" s="936"/>
      <c r="K205" s="447">
        <f t="shared" si="24"/>
        <v>0</v>
      </c>
    </row>
    <row r="206" spans="1:11" ht="12" x14ac:dyDescent="0.2">
      <c r="A206" s="937" t="s">
        <v>453</v>
      </c>
      <c r="B206" s="939">
        <v>5140</v>
      </c>
      <c r="C206" s="935"/>
      <c r="D206" s="935"/>
      <c r="E206" s="936"/>
      <c r="F206" s="936"/>
      <c r="G206" s="936"/>
      <c r="H206" s="908"/>
      <c r="I206" s="936"/>
      <c r="J206" s="936"/>
      <c r="K206" s="447">
        <f t="shared" si="24"/>
        <v>0</v>
      </c>
    </row>
    <row r="207" spans="1:11" ht="12" x14ac:dyDescent="0.2">
      <c r="A207" s="937" t="s">
        <v>770</v>
      </c>
      <c r="B207" s="939">
        <v>5150</v>
      </c>
      <c r="C207" s="935"/>
      <c r="D207" s="935"/>
      <c r="E207" s="936"/>
      <c r="F207" s="936"/>
      <c r="G207" s="936"/>
      <c r="H207" s="908"/>
      <c r="I207" s="936"/>
      <c r="J207" s="936"/>
      <c r="K207" s="447">
        <f t="shared" si="24"/>
        <v>0</v>
      </c>
    </row>
    <row r="208" spans="1:11" ht="12" customHeight="1" thickBot="1" x14ac:dyDescent="0.25">
      <c r="A208" s="837" t="s">
        <v>491</v>
      </c>
      <c r="B208" s="732">
        <v>5100</v>
      </c>
      <c r="C208" s="808"/>
      <c r="D208" s="808"/>
      <c r="E208" s="808"/>
      <c r="F208" s="808"/>
      <c r="G208" s="808"/>
      <c r="H208" s="941">
        <f>SUM(H203:H207)</f>
        <v>0</v>
      </c>
      <c r="I208" s="808"/>
      <c r="J208" s="808"/>
      <c r="K208" s="1518">
        <f t="shared" si="24"/>
        <v>0</v>
      </c>
    </row>
    <row r="209" spans="1:11" s="1134" customFormat="1" ht="15.75" customHeight="1" thickTop="1" x14ac:dyDescent="0.2">
      <c r="A209" s="1192" t="s">
        <v>231</v>
      </c>
      <c r="B209" s="1193">
        <v>5200</v>
      </c>
      <c r="C209" s="808"/>
      <c r="D209" s="808"/>
      <c r="E209" s="808"/>
      <c r="F209" s="808"/>
      <c r="G209" s="808"/>
      <c r="H209" s="908"/>
      <c r="I209" s="808"/>
      <c r="J209" s="808"/>
      <c r="K209" s="1519">
        <f>H209</f>
        <v>0</v>
      </c>
    </row>
    <row r="210" spans="1:11" s="1134" customFormat="1" ht="26.25" customHeight="1" x14ac:dyDescent="0.2">
      <c r="A210" s="1194" t="s">
        <v>775</v>
      </c>
      <c r="B210" s="1195">
        <v>5300</v>
      </c>
      <c r="C210" s="808"/>
      <c r="D210" s="808"/>
      <c r="E210" s="808"/>
      <c r="F210" s="808"/>
      <c r="G210" s="936"/>
      <c r="H210" s="908"/>
      <c r="I210" s="808"/>
      <c r="J210" s="808"/>
      <c r="K210" s="447">
        <f t="shared" si="24"/>
        <v>0</v>
      </c>
    </row>
    <row r="211" spans="1:11" s="1134" customFormat="1" ht="15.75" customHeight="1" thickBot="1" x14ac:dyDescent="0.25">
      <c r="A211" s="1196" t="s">
        <v>781</v>
      </c>
      <c r="B211" s="1197">
        <v>5400</v>
      </c>
      <c r="C211" s="808"/>
      <c r="D211" s="808"/>
      <c r="E211" s="808"/>
      <c r="F211" s="808"/>
      <c r="G211" s="936"/>
      <c r="H211" s="908"/>
      <c r="I211" s="808"/>
      <c r="J211" s="808"/>
      <c r="K211" s="942">
        <f>H211</f>
        <v>0</v>
      </c>
    </row>
    <row r="212" spans="1:11" ht="12" customHeight="1" thickTop="1" thickBot="1" x14ac:dyDescent="0.25">
      <c r="A212" s="943" t="s">
        <v>190</v>
      </c>
      <c r="B212" s="944">
        <v>5000</v>
      </c>
      <c r="C212" s="935"/>
      <c r="D212" s="935"/>
      <c r="E212" s="936"/>
      <c r="F212" s="936"/>
      <c r="G212" s="936"/>
      <c r="H212" s="945">
        <f>SUM(H208:H211)</f>
        <v>0</v>
      </c>
      <c r="I212" s="936"/>
      <c r="J212" s="936"/>
      <c r="K212" s="945">
        <f>SUM(K208:K211)</f>
        <v>0</v>
      </c>
    </row>
    <row r="213" spans="1:11" s="1134" customFormat="1" ht="15.75" customHeight="1" thickTop="1" x14ac:dyDescent="0.2">
      <c r="A213" s="1198" t="s">
        <v>191</v>
      </c>
      <c r="B213" s="1199">
        <v>6000</v>
      </c>
      <c r="C213" s="935"/>
      <c r="D213" s="935"/>
      <c r="E213" s="936"/>
      <c r="F213" s="936"/>
      <c r="G213" s="936"/>
      <c r="H213" s="946"/>
      <c r="I213" s="936"/>
      <c r="J213" s="936"/>
      <c r="K213" s="447">
        <f>SUM(C213:J213)</f>
        <v>0</v>
      </c>
    </row>
    <row r="214" spans="1:11" ht="12" customHeight="1" thickBot="1" x14ac:dyDescent="0.25">
      <c r="A214" s="1787" t="s">
        <v>490</v>
      </c>
      <c r="B214" s="1788"/>
      <c r="C214" s="941">
        <f>SUM(C188,C189)</f>
        <v>5500</v>
      </c>
      <c r="D214" s="941">
        <f t="shared" ref="D214:K214" si="25">SUM(D188,D189,D200,D212,D213)</f>
        <v>2015</v>
      </c>
      <c r="E214" s="941">
        <f>SUM(E188,E189,E200,E212,E213)</f>
        <v>162000</v>
      </c>
      <c r="F214" s="941">
        <f t="shared" si="25"/>
        <v>0</v>
      </c>
      <c r="G214" s="941">
        <f t="shared" si="25"/>
        <v>0</v>
      </c>
      <c r="H214" s="941">
        <f>SUM(H188,H189,H200,H212,H213)</f>
        <v>0</v>
      </c>
      <c r="I214" s="941">
        <f>SUM(I188,I189,I200,I212,I213)</f>
        <v>0</v>
      </c>
      <c r="J214" s="941">
        <f t="shared" si="25"/>
        <v>0</v>
      </c>
      <c r="K214" s="941">
        <f t="shared" si="25"/>
        <v>169515</v>
      </c>
    </row>
    <row r="215" spans="1:11" ht="14.25" thickTop="1" thickBot="1" x14ac:dyDescent="0.25">
      <c r="A215" s="1252" t="s">
        <v>78</v>
      </c>
      <c r="B215" s="947"/>
      <c r="C215" s="948"/>
      <c r="D215" s="948"/>
      <c r="E215" s="948"/>
      <c r="F215" s="948"/>
      <c r="G215" s="948"/>
      <c r="H215" s="948"/>
      <c r="I215" s="948"/>
      <c r="J215" s="949"/>
      <c r="K215" s="945">
        <f>'EstRev 6-11'!F270-'EstExp 12-20'!K214</f>
        <v>-31605</v>
      </c>
    </row>
    <row r="216" spans="1:11" ht="8.25" customHeight="1" thickTop="1" x14ac:dyDescent="0.2">
      <c r="A216" s="950"/>
      <c r="B216" s="951"/>
      <c r="C216" s="952"/>
      <c r="D216" s="952"/>
      <c r="E216" s="952"/>
      <c r="F216" s="952"/>
      <c r="G216" s="952"/>
      <c r="H216" s="952"/>
      <c r="I216" s="952"/>
      <c r="J216" s="952"/>
      <c r="K216" s="952"/>
    </row>
    <row r="217" spans="1:11" s="1134" customFormat="1" ht="16.7" customHeight="1" x14ac:dyDescent="0.2">
      <c r="A217" s="1202" t="s">
        <v>138</v>
      </c>
      <c r="B217" s="953"/>
      <c r="C217" s="954"/>
      <c r="D217" s="955"/>
      <c r="E217" s="955"/>
      <c r="F217" s="955"/>
      <c r="G217" s="955"/>
      <c r="H217" s="955"/>
      <c r="I217" s="955"/>
      <c r="J217" s="955"/>
      <c r="K217" s="956"/>
    </row>
    <row r="218" spans="1:11" s="1134" customFormat="1" ht="15.75" customHeight="1" x14ac:dyDescent="0.2">
      <c r="A218" s="1200" t="s">
        <v>192</v>
      </c>
      <c r="B218" s="1201" t="s">
        <v>258</v>
      </c>
      <c r="C218" s="957"/>
      <c r="D218" s="958"/>
      <c r="E218" s="958"/>
      <c r="F218" s="958"/>
      <c r="G218" s="958"/>
      <c r="H218" s="958"/>
      <c r="I218" s="958"/>
      <c r="J218" s="958"/>
      <c r="K218" s="959"/>
    </row>
    <row r="219" spans="1:11" ht="12" x14ac:dyDescent="0.2">
      <c r="A219" s="960" t="s">
        <v>274</v>
      </c>
      <c r="B219" s="961">
        <v>1100</v>
      </c>
      <c r="C219" s="962"/>
      <c r="D219" s="963">
        <v>13880</v>
      </c>
      <c r="E219" s="964"/>
      <c r="F219" s="964"/>
      <c r="G219" s="964"/>
      <c r="H219" s="964"/>
      <c r="I219" s="964"/>
      <c r="J219" s="964"/>
      <c r="K219" s="656">
        <f>SUM(C219:J219)</f>
        <v>13880</v>
      </c>
    </row>
    <row r="220" spans="1:11" ht="12" x14ac:dyDescent="0.2">
      <c r="A220" s="960" t="s">
        <v>299</v>
      </c>
      <c r="B220" s="961">
        <v>1125</v>
      </c>
      <c r="C220" s="962"/>
      <c r="D220" s="963"/>
      <c r="E220" s="964"/>
      <c r="F220" s="964"/>
      <c r="G220" s="964"/>
      <c r="H220" s="964"/>
      <c r="I220" s="964"/>
      <c r="J220" s="964"/>
      <c r="K220" s="447">
        <f t="shared" ref="K220:K232" si="26">SUM(C220:J220)</f>
        <v>0</v>
      </c>
    </row>
    <row r="221" spans="1:11" ht="12" x14ac:dyDescent="0.2">
      <c r="A221" s="965" t="s">
        <v>540</v>
      </c>
      <c r="B221" s="961">
        <v>1200</v>
      </c>
      <c r="C221" s="962"/>
      <c r="D221" s="963">
        <v>6750</v>
      </c>
      <c r="E221" s="964"/>
      <c r="F221" s="964"/>
      <c r="G221" s="964"/>
      <c r="H221" s="964"/>
      <c r="I221" s="964"/>
      <c r="J221" s="964"/>
      <c r="K221" s="447">
        <f t="shared" si="26"/>
        <v>6750</v>
      </c>
    </row>
    <row r="222" spans="1:11" ht="12" x14ac:dyDescent="0.2">
      <c r="A222" s="965" t="s">
        <v>300</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v>2800</v>
      </c>
      <c r="E223" s="964"/>
      <c r="F223" s="964"/>
      <c r="G223" s="964"/>
      <c r="H223" s="964"/>
      <c r="I223" s="964"/>
      <c r="J223" s="964"/>
      <c r="K223" s="447">
        <f t="shared" si="26"/>
        <v>2800</v>
      </c>
    </row>
    <row r="224" spans="1:11" ht="12" x14ac:dyDescent="0.2">
      <c r="A224" s="960" t="s">
        <v>415</v>
      </c>
      <c r="B224" s="961">
        <v>1275</v>
      </c>
      <c r="C224" s="962"/>
      <c r="D224" s="963"/>
      <c r="E224" s="964"/>
      <c r="F224" s="964"/>
      <c r="G224" s="964"/>
      <c r="H224" s="964"/>
      <c r="I224" s="964"/>
      <c r="J224" s="964"/>
      <c r="K224" s="447">
        <f t="shared" si="26"/>
        <v>0</v>
      </c>
    </row>
    <row r="225" spans="1:11" ht="12" x14ac:dyDescent="0.2">
      <c r="A225" s="960" t="s">
        <v>280</v>
      </c>
      <c r="B225" s="961">
        <v>1300</v>
      </c>
      <c r="C225" s="962"/>
      <c r="D225" s="963"/>
      <c r="E225" s="964"/>
      <c r="F225" s="964"/>
      <c r="G225" s="964"/>
      <c r="H225" s="964"/>
      <c r="I225" s="964"/>
      <c r="J225" s="964"/>
      <c r="K225" s="447">
        <f t="shared" si="26"/>
        <v>0</v>
      </c>
    </row>
    <row r="226" spans="1:11" ht="12" x14ac:dyDescent="0.2">
      <c r="A226" s="960" t="s">
        <v>301</v>
      </c>
      <c r="B226" s="961">
        <v>1400</v>
      </c>
      <c r="C226" s="962"/>
      <c r="D226" s="963"/>
      <c r="E226" s="964"/>
      <c r="F226" s="964"/>
      <c r="G226" s="964"/>
      <c r="H226" s="964"/>
      <c r="I226" s="964"/>
      <c r="J226" s="964"/>
      <c r="K226" s="447">
        <f t="shared" si="26"/>
        <v>0</v>
      </c>
    </row>
    <row r="227" spans="1:11" ht="12" x14ac:dyDescent="0.2">
      <c r="A227" s="960" t="s">
        <v>281</v>
      </c>
      <c r="B227" s="961">
        <v>1500</v>
      </c>
      <c r="C227" s="962"/>
      <c r="D227" s="963">
        <v>1200</v>
      </c>
      <c r="E227" s="964"/>
      <c r="F227" s="964"/>
      <c r="G227" s="964"/>
      <c r="H227" s="964"/>
      <c r="I227" s="964"/>
      <c r="J227" s="964"/>
      <c r="K227" s="447">
        <f t="shared" si="26"/>
        <v>1200</v>
      </c>
    </row>
    <row r="228" spans="1:11" ht="12" x14ac:dyDescent="0.2">
      <c r="A228" s="960" t="s">
        <v>282</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302</v>
      </c>
      <c r="B230" s="961">
        <v>1700</v>
      </c>
      <c r="C230" s="962"/>
      <c r="D230" s="963"/>
      <c r="E230" s="964"/>
      <c r="F230" s="964"/>
      <c r="G230" s="964"/>
      <c r="H230" s="964"/>
      <c r="I230" s="964"/>
      <c r="J230" s="964"/>
      <c r="K230" s="447">
        <f t="shared" si="26"/>
        <v>0</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141</v>
      </c>
      <c r="B232" s="961">
        <v>1900</v>
      </c>
      <c r="C232" s="962"/>
      <c r="D232" s="963"/>
      <c r="E232" s="964"/>
      <c r="F232" s="964"/>
      <c r="G232" s="964"/>
      <c r="H232" s="964"/>
      <c r="I232" s="964"/>
      <c r="J232" s="964"/>
      <c r="K232" s="447">
        <f t="shared" si="26"/>
        <v>0</v>
      </c>
    </row>
    <row r="233" spans="1:11" ht="12" customHeight="1" thickBot="1" x14ac:dyDescent="0.25">
      <c r="A233" s="966" t="s">
        <v>553</v>
      </c>
      <c r="B233" s="967">
        <v>1000</v>
      </c>
      <c r="C233" s="962"/>
      <c r="D233" s="968">
        <f>SUM(D219:D232)</f>
        <v>24630</v>
      </c>
      <c r="E233" s="964"/>
      <c r="F233" s="964"/>
      <c r="G233" s="964"/>
      <c r="H233" s="964"/>
      <c r="I233" s="964"/>
      <c r="J233" s="964"/>
      <c r="K233" s="968">
        <f>SUM(K219:K232)</f>
        <v>24630</v>
      </c>
    </row>
    <row r="234" spans="1:11" s="1134" customFormat="1" ht="15.75" customHeight="1" thickTop="1" x14ac:dyDescent="0.2">
      <c r="A234" s="1200" t="s">
        <v>193</v>
      </c>
      <c r="B234" s="1203">
        <v>2000</v>
      </c>
      <c r="C234" s="957"/>
      <c r="D234" s="969"/>
      <c r="E234" s="970"/>
      <c r="F234" s="958"/>
      <c r="G234" s="958"/>
      <c r="H234" s="958"/>
      <c r="I234" s="958"/>
      <c r="J234" s="958"/>
      <c r="K234" s="971"/>
    </row>
    <row r="235" spans="1:11" s="1134" customFormat="1" ht="15.75" customHeight="1" x14ac:dyDescent="0.2">
      <c r="A235" s="1204" t="s">
        <v>237</v>
      </c>
      <c r="B235" s="1205">
        <v>2100</v>
      </c>
      <c r="C235" s="962"/>
      <c r="D235" s="964"/>
      <c r="E235" s="964"/>
      <c r="F235" s="964"/>
      <c r="G235" s="964"/>
      <c r="H235" s="964"/>
      <c r="I235" s="964"/>
      <c r="J235" s="964"/>
      <c r="K235" s="964"/>
    </row>
    <row r="236" spans="1:11" ht="12" x14ac:dyDescent="0.2">
      <c r="A236" s="960" t="s">
        <v>143</v>
      </c>
      <c r="B236" s="961">
        <v>2110</v>
      </c>
      <c r="C236" s="962"/>
      <c r="D236" s="963"/>
      <c r="E236" s="964"/>
      <c r="F236" s="964"/>
      <c r="G236" s="964"/>
      <c r="H236" s="964"/>
      <c r="I236" s="964"/>
      <c r="J236" s="964"/>
      <c r="K236" s="447">
        <f t="shared" ref="K236:K241" si="27">SUM(C236:J236)</f>
        <v>0</v>
      </c>
    </row>
    <row r="237" spans="1:11" ht="12" x14ac:dyDescent="0.2">
      <c r="A237" s="960" t="s">
        <v>144</v>
      </c>
      <c r="B237" s="961">
        <v>2120</v>
      </c>
      <c r="C237" s="962"/>
      <c r="D237" s="963"/>
      <c r="E237" s="964"/>
      <c r="F237" s="964"/>
      <c r="G237" s="964"/>
      <c r="H237" s="964"/>
      <c r="I237" s="964"/>
      <c r="J237" s="964"/>
      <c r="K237" s="447">
        <f t="shared" si="27"/>
        <v>0</v>
      </c>
    </row>
    <row r="238" spans="1:11" ht="12" x14ac:dyDescent="0.2">
      <c r="A238" s="960" t="s">
        <v>145</v>
      </c>
      <c r="B238" s="961">
        <v>2130</v>
      </c>
      <c r="C238" s="962"/>
      <c r="D238" s="963"/>
      <c r="E238" s="964"/>
      <c r="F238" s="964"/>
      <c r="G238" s="964"/>
      <c r="H238" s="964"/>
      <c r="I238" s="964"/>
      <c r="J238" s="964"/>
      <c r="K238" s="447">
        <f t="shared" si="27"/>
        <v>0</v>
      </c>
    </row>
    <row r="239" spans="1:11" ht="12" x14ac:dyDescent="0.2">
      <c r="A239" s="960" t="s">
        <v>146</v>
      </c>
      <c r="B239" s="961">
        <v>2140</v>
      </c>
      <c r="C239" s="962"/>
      <c r="D239" s="963"/>
      <c r="E239" s="964"/>
      <c r="F239" s="964"/>
      <c r="G239" s="964"/>
      <c r="H239" s="964"/>
      <c r="I239" s="964"/>
      <c r="J239" s="964"/>
      <c r="K239" s="447">
        <f t="shared" si="27"/>
        <v>0</v>
      </c>
    </row>
    <row r="240" spans="1:11" ht="12" x14ac:dyDescent="0.2">
      <c r="A240" s="960" t="s">
        <v>394</v>
      </c>
      <c r="B240" s="961">
        <v>2150</v>
      </c>
      <c r="C240" s="962"/>
      <c r="D240" s="963"/>
      <c r="E240" s="964"/>
      <c r="F240" s="964"/>
      <c r="G240" s="964"/>
      <c r="H240" s="964"/>
      <c r="I240" s="964"/>
      <c r="J240" s="964"/>
      <c r="K240" s="447">
        <f t="shared" si="27"/>
        <v>0</v>
      </c>
    </row>
    <row r="241" spans="1:11" ht="12" x14ac:dyDescent="0.2">
      <c r="A241" s="960" t="s">
        <v>764</v>
      </c>
      <c r="B241" s="961">
        <v>2190</v>
      </c>
      <c r="C241" s="962"/>
      <c r="D241" s="963"/>
      <c r="E241" s="964"/>
      <c r="F241" s="964"/>
      <c r="G241" s="964"/>
      <c r="H241" s="964"/>
      <c r="I241" s="964"/>
      <c r="J241" s="964"/>
      <c r="K241" s="447">
        <f t="shared" si="27"/>
        <v>0</v>
      </c>
    </row>
    <row r="242" spans="1:11" ht="12" customHeight="1" thickBot="1" x14ac:dyDescent="0.25">
      <c r="A242" s="966" t="s">
        <v>554</v>
      </c>
      <c r="B242" s="701">
        <v>2100</v>
      </c>
      <c r="C242" s="962"/>
      <c r="D242" s="968">
        <f>SUM(D236:D241)</f>
        <v>0</v>
      </c>
      <c r="E242" s="964"/>
      <c r="F242" s="964"/>
      <c r="G242" s="964"/>
      <c r="H242" s="964"/>
      <c r="I242" s="964"/>
      <c r="J242" s="964"/>
      <c r="K242" s="968">
        <f>SUM(K236:K241)</f>
        <v>0</v>
      </c>
    </row>
    <row r="243" spans="1:11" s="1134" customFormat="1" ht="15.75" customHeight="1" thickTop="1" x14ac:dyDescent="0.2">
      <c r="A243" s="1206" t="s">
        <v>239</v>
      </c>
      <c r="B243" s="1207" t="s">
        <v>830</v>
      </c>
      <c r="C243" s="972"/>
      <c r="D243" s="973"/>
      <c r="E243" s="972"/>
      <c r="F243" s="972"/>
      <c r="G243" s="972"/>
      <c r="H243" s="972"/>
      <c r="I243" s="972"/>
      <c r="J243" s="972"/>
      <c r="K243" s="972"/>
    </row>
    <row r="244" spans="1:11" ht="12" x14ac:dyDescent="0.2">
      <c r="A244" s="974" t="s">
        <v>276</v>
      </c>
      <c r="B244" s="975">
        <v>2210</v>
      </c>
      <c r="C244" s="976"/>
      <c r="D244" s="963"/>
      <c r="E244" s="977"/>
      <c r="F244" s="972"/>
      <c r="G244" s="972"/>
      <c r="H244" s="972"/>
      <c r="I244" s="972"/>
      <c r="J244" s="972"/>
      <c r="K244" s="447">
        <f>SUM(C244:J244)</f>
        <v>0</v>
      </c>
    </row>
    <row r="245" spans="1:11" ht="12" x14ac:dyDescent="0.2">
      <c r="A245" s="978" t="s">
        <v>277</v>
      </c>
      <c r="B245" s="979">
        <v>2220</v>
      </c>
      <c r="C245" s="976"/>
      <c r="D245" s="963"/>
      <c r="E245" s="972"/>
      <c r="F245" s="972"/>
      <c r="G245" s="972"/>
      <c r="H245" s="972"/>
      <c r="I245" s="972"/>
      <c r="J245" s="972"/>
      <c r="K245" s="447">
        <f>SUM(C245:J245)</f>
        <v>0</v>
      </c>
    </row>
    <row r="246" spans="1:11" ht="12" x14ac:dyDescent="0.2">
      <c r="A246" s="980" t="s">
        <v>278</v>
      </c>
      <c r="B246" s="975">
        <v>2230</v>
      </c>
      <c r="C246" s="976"/>
      <c r="D246" s="963"/>
      <c r="E246" s="972"/>
      <c r="F246" s="972"/>
      <c r="G246" s="972"/>
      <c r="H246" s="972"/>
      <c r="I246" s="972"/>
      <c r="J246" s="972"/>
      <c r="K246" s="447">
        <f>SUM(C246:J246)</f>
        <v>0</v>
      </c>
    </row>
    <row r="247" spans="1:11" ht="12" customHeight="1" thickBot="1" x14ac:dyDescent="0.25">
      <c r="A247" s="981" t="s">
        <v>555</v>
      </c>
      <c r="B247" s="982">
        <v>2200</v>
      </c>
      <c r="C247" s="976"/>
      <c r="D247" s="983">
        <f>SUM(D244:D246)</f>
        <v>0</v>
      </c>
      <c r="E247" s="972"/>
      <c r="F247" s="972"/>
      <c r="G247" s="972"/>
      <c r="H247" s="972"/>
      <c r="I247" s="972"/>
      <c r="J247" s="972"/>
      <c r="K247" s="984">
        <f>SUM(K244:K246)</f>
        <v>0</v>
      </c>
    </row>
    <row r="248" spans="1:11" s="1134" customFormat="1" ht="15.75" customHeight="1" thickTop="1" x14ac:dyDescent="0.2">
      <c r="A248" s="1206" t="s">
        <v>182</v>
      </c>
      <c r="B248" s="1208">
        <v>2300</v>
      </c>
      <c r="C248" s="976"/>
      <c r="D248" s="985"/>
      <c r="E248" s="972"/>
      <c r="F248" s="972"/>
      <c r="G248" s="972"/>
      <c r="H248" s="972"/>
      <c r="I248" s="972"/>
      <c r="J248" s="972"/>
      <c r="K248" s="977"/>
    </row>
    <row r="249" spans="1:11" ht="12" x14ac:dyDescent="0.2">
      <c r="A249" s="974" t="s">
        <v>317</v>
      </c>
      <c r="B249" s="975">
        <v>2310</v>
      </c>
      <c r="C249" s="976"/>
      <c r="D249" s="963"/>
      <c r="E249" s="972"/>
      <c r="F249" s="972"/>
      <c r="G249" s="972"/>
      <c r="H249" s="972"/>
      <c r="I249" s="972"/>
      <c r="J249" s="972"/>
      <c r="K249" s="447">
        <f>SUM(C249:J249)</f>
        <v>0</v>
      </c>
    </row>
    <row r="250" spans="1:11" ht="12" x14ac:dyDescent="0.2">
      <c r="A250" s="974" t="s">
        <v>318</v>
      </c>
      <c r="B250" s="975">
        <v>2320</v>
      </c>
      <c r="C250" s="976"/>
      <c r="D250" s="963">
        <v>800</v>
      </c>
      <c r="E250" s="972"/>
      <c r="F250" s="972"/>
      <c r="G250" s="972"/>
      <c r="H250" s="972"/>
      <c r="I250" s="972"/>
      <c r="J250" s="972"/>
      <c r="K250" s="447">
        <f t="shared" ref="K250:K260" si="28">SUM(C250:J250)</f>
        <v>800</v>
      </c>
    </row>
    <row r="251" spans="1:11" ht="12" x14ac:dyDescent="0.2">
      <c r="A251" s="974" t="s">
        <v>438</v>
      </c>
      <c r="B251" s="975">
        <v>2330</v>
      </c>
      <c r="C251" s="976"/>
      <c r="D251" s="963"/>
      <c r="E251" s="972"/>
      <c r="F251" s="972"/>
      <c r="G251" s="972"/>
      <c r="H251" s="972"/>
      <c r="I251" s="972"/>
      <c r="J251" s="972"/>
      <c r="K251" s="447">
        <f t="shared" si="28"/>
        <v>0</v>
      </c>
    </row>
    <row r="252" spans="1:11" ht="12" x14ac:dyDescent="0.2">
      <c r="A252" s="986" t="s">
        <v>303</v>
      </c>
      <c r="B252" s="987">
        <v>2361</v>
      </c>
      <c r="C252" s="976"/>
      <c r="D252" s="963"/>
      <c r="E252" s="972"/>
      <c r="F252" s="972"/>
      <c r="G252" s="972"/>
      <c r="H252" s="972"/>
      <c r="I252" s="972"/>
      <c r="J252" s="972"/>
      <c r="K252" s="447">
        <f t="shared" si="28"/>
        <v>0</v>
      </c>
    </row>
    <row r="253" spans="1:11" ht="12" x14ac:dyDescent="0.2">
      <c r="A253" s="986" t="s">
        <v>416</v>
      </c>
      <c r="B253" s="988">
        <v>2362</v>
      </c>
      <c r="C253" s="976"/>
      <c r="D253" s="963"/>
      <c r="E253" s="972"/>
      <c r="F253" s="972"/>
      <c r="G253" s="972"/>
      <c r="H253" s="972"/>
      <c r="I253" s="972"/>
      <c r="J253" s="972"/>
      <c r="K253" s="447">
        <f t="shared" si="28"/>
        <v>0</v>
      </c>
    </row>
    <row r="254" spans="1:11" ht="12" x14ac:dyDescent="0.2">
      <c r="A254" s="986" t="s">
        <v>304</v>
      </c>
      <c r="B254" s="987">
        <v>2363</v>
      </c>
      <c r="C254" s="976"/>
      <c r="D254" s="963"/>
      <c r="E254" s="972"/>
      <c r="F254" s="972"/>
      <c r="G254" s="972"/>
      <c r="H254" s="972"/>
      <c r="I254" s="972"/>
      <c r="J254" s="972"/>
      <c r="K254" s="447">
        <f t="shared" si="28"/>
        <v>0</v>
      </c>
    </row>
    <row r="255" spans="1:11" ht="12" x14ac:dyDescent="0.2">
      <c r="A255" s="986" t="s">
        <v>305</v>
      </c>
      <c r="B255" s="987">
        <v>2364</v>
      </c>
      <c r="C255" s="976"/>
      <c r="D255" s="963"/>
      <c r="E255" s="972"/>
      <c r="F255" s="972"/>
      <c r="G255" s="972"/>
      <c r="H255" s="972"/>
      <c r="I255" s="972"/>
      <c r="J255" s="972"/>
      <c r="K255" s="447">
        <f t="shared" si="28"/>
        <v>0</v>
      </c>
    </row>
    <row r="256" spans="1:11" ht="12" x14ac:dyDescent="0.2">
      <c r="A256" s="986" t="s">
        <v>306</v>
      </c>
      <c r="B256" s="987">
        <v>2365</v>
      </c>
      <c r="C256" s="976"/>
      <c r="D256" s="963"/>
      <c r="E256" s="972"/>
      <c r="F256" s="972"/>
      <c r="G256" s="972"/>
      <c r="H256" s="972"/>
      <c r="I256" s="972"/>
      <c r="J256" s="972"/>
      <c r="K256" s="447">
        <f t="shared" si="28"/>
        <v>0</v>
      </c>
    </row>
    <row r="257" spans="1:11" ht="12" x14ac:dyDescent="0.2">
      <c r="A257" s="986" t="s">
        <v>495</v>
      </c>
      <c r="B257" s="987">
        <v>2366</v>
      </c>
      <c r="C257" s="976"/>
      <c r="D257" s="963"/>
      <c r="E257" s="972"/>
      <c r="F257" s="972"/>
      <c r="G257" s="972"/>
      <c r="H257" s="972"/>
      <c r="I257" s="972"/>
      <c r="J257" s="972"/>
      <c r="K257" s="447">
        <f t="shared" si="28"/>
        <v>0</v>
      </c>
    </row>
    <row r="258" spans="1:11" ht="12" x14ac:dyDescent="0.2">
      <c r="A258" s="986" t="s">
        <v>782</v>
      </c>
      <c r="B258" s="988">
        <v>2367</v>
      </c>
      <c r="C258" s="976"/>
      <c r="D258" s="963">
        <v>75</v>
      </c>
      <c r="E258" s="972"/>
      <c r="F258" s="972"/>
      <c r="G258" s="972"/>
      <c r="H258" s="972"/>
      <c r="I258" s="972"/>
      <c r="J258" s="972"/>
      <c r="K258" s="447">
        <f t="shared" si="28"/>
        <v>75</v>
      </c>
    </row>
    <row r="259" spans="1:11" ht="12" x14ac:dyDescent="0.2">
      <c r="A259" s="986" t="s">
        <v>307</v>
      </c>
      <c r="B259" s="987">
        <v>2368</v>
      </c>
      <c r="C259" s="976"/>
      <c r="D259" s="963"/>
      <c r="E259" s="972"/>
      <c r="F259" s="972"/>
      <c r="G259" s="972"/>
      <c r="H259" s="972"/>
      <c r="I259" s="972"/>
      <c r="J259" s="972"/>
      <c r="K259" s="447">
        <f t="shared" si="28"/>
        <v>0</v>
      </c>
    </row>
    <row r="260" spans="1:11" ht="12" x14ac:dyDescent="0.2">
      <c r="A260" s="986" t="s">
        <v>308</v>
      </c>
      <c r="B260" s="987">
        <v>2369</v>
      </c>
      <c r="C260" s="976"/>
      <c r="D260" s="963"/>
      <c r="E260" s="972"/>
      <c r="F260" s="972"/>
      <c r="G260" s="972"/>
      <c r="H260" s="972"/>
      <c r="I260" s="972"/>
      <c r="J260" s="972"/>
      <c r="K260" s="447">
        <f t="shared" si="28"/>
        <v>0</v>
      </c>
    </row>
    <row r="261" spans="1:11" ht="12" customHeight="1" thickBot="1" x14ac:dyDescent="0.25">
      <c r="A261" s="989" t="s">
        <v>556</v>
      </c>
      <c r="B261" s="990">
        <v>2300</v>
      </c>
      <c r="C261" s="976"/>
      <c r="D261" s="984">
        <f>SUM(D249:D260)</f>
        <v>875</v>
      </c>
      <c r="E261" s="972"/>
      <c r="F261" s="972"/>
      <c r="G261" s="972"/>
      <c r="H261" s="972"/>
      <c r="I261" s="972"/>
      <c r="J261" s="972"/>
      <c r="K261" s="984">
        <f>SUM(K249:K260)</f>
        <v>875</v>
      </c>
    </row>
    <row r="262" spans="1:11" s="1134" customFormat="1" ht="15.75" customHeight="1" thickTop="1" x14ac:dyDescent="0.2">
      <c r="A262" s="1206" t="s">
        <v>188</v>
      </c>
      <c r="B262" s="1208">
        <v>2400</v>
      </c>
      <c r="C262" s="976"/>
      <c r="D262" s="991"/>
      <c r="E262" s="972"/>
      <c r="F262" s="972"/>
      <c r="G262" s="972"/>
      <c r="H262" s="972"/>
      <c r="I262" s="972"/>
      <c r="J262" s="972"/>
      <c r="K262" s="977"/>
    </row>
    <row r="263" spans="1:11" ht="12" customHeight="1" x14ac:dyDescent="0.2">
      <c r="A263" s="974" t="s">
        <v>562</v>
      </c>
      <c r="B263" s="975">
        <v>2410</v>
      </c>
      <c r="C263" s="976"/>
      <c r="D263" s="963">
        <v>800</v>
      </c>
      <c r="E263" s="972"/>
      <c r="F263" s="972"/>
      <c r="G263" s="972"/>
      <c r="H263" s="972"/>
      <c r="I263" s="972"/>
      <c r="J263" s="972"/>
      <c r="K263" s="447">
        <f>SUM(C263:J263)</f>
        <v>800</v>
      </c>
    </row>
    <row r="264" spans="1:11" ht="12" x14ac:dyDescent="0.2">
      <c r="A264" s="974" t="s">
        <v>759</v>
      </c>
      <c r="B264" s="975">
        <v>2490</v>
      </c>
      <c r="C264" s="976"/>
      <c r="D264" s="963"/>
      <c r="E264" s="972"/>
      <c r="F264" s="972"/>
      <c r="G264" s="972"/>
      <c r="H264" s="972"/>
      <c r="I264" s="972"/>
      <c r="J264" s="972"/>
      <c r="K264" s="447">
        <f>SUM(C264:J264)</f>
        <v>0</v>
      </c>
    </row>
    <row r="265" spans="1:11" ht="12" customHeight="1" thickBot="1" x14ac:dyDescent="0.25">
      <c r="A265" s="989" t="s">
        <v>557</v>
      </c>
      <c r="B265" s="982">
        <v>2400</v>
      </c>
      <c r="C265" s="976"/>
      <c r="D265" s="984">
        <f>SUM(D263:D264)</f>
        <v>800</v>
      </c>
      <c r="E265" s="972"/>
      <c r="F265" s="972"/>
      <c r="G265" s="972"/>
      <c r="H265" s="972"/>
      <c r="I265" s="972"/>
      <c r="J265" s="972"/>
      <c r="K265" s="984">
        <f>SUM(K263:K264)</f>
        <v>800</v>
      </c>
    </row>
    <row r="266" spans="1:11" s="1134" customFormat="1" ht="15.75" customHeight="1" thickTop="1" x14ac:dyDescent="0.2">
      <c r="A266" s="1206" t="s">
        <v>238</v>
      </c>
      <c r="B266" s="1208">
        <v>2500</v>
      </c>
      <c r="C266" s="976"/>
      <c r="D266" s="991"/>
      <c r="E266" s="972"/>
      <c r="F266" s="972"/>
      <c r="G266" s="972"/>
      <c r="H266" s="972"/>
      <c r="I266" s="972"/>
      <c r="J266" s="972"/>
      <c r="K266" s="977"/>
    </row>
    <row r="267" spans="1:11" ht="12" x14ac:dyDescent="0.2">
      <c r="A267" s="974" t="s">
        <v>395</v>
      </c>
      <c r="B267" s="975">
        <v>2510</v>
      </c>
      <c r="C267" s="976"/>
      <c r="D267" s="963"/>
      <c r="E267" s="972"/>
      <c r="F267" s="972"/>
      <c r="G267" s="972"/>
      <c r="H267" s="972"/>
      <c r="I267" s="972"/>
      <c r="J267" s="972"/>
      <c r="K267" s="447">
        <f>SUM(C267:J267)</f>
        <v>0</v>
      </c>
    </row>
    <row r="268" spans="1:11" ht="12" x14ac:dyDescent="0.2">
      <c r="A268" s="974" t="s">
        <v>396</v>
      </c>
      <c r="B268" s="975">
        <v>2520</v>
      </c>
      <c r="C268" s="976"/>
      <c r="D268" s="963">
        <v>6300</v>
      </c>
      <c r="E268" s="972"/>
      <c r="F268" s="972"/>
      <c r="G268" s="972"/>
      <c r="H268" s="972"/>
      <c r="I268" s="972"/>
      <c r="J268" s="972"/>
      <c r="K268" s="447">
        <f t="shared" ref="K268:K273" si="29">SUM(C268:J268)</f>
        <v>6300</v>
      </c>
    </row>
    <row r="269" spans="1:11" ht="12" x14ac:dyDescent="0.2">
      <c r="A269" s="992" t="s">
        <v>243</v>
      </c>
      <c r="B269" s="993" t="s">
        <v>257</v>
      </c>
      <c r="C269" s="994"/>
      <c r="D269" s="963"/>
      <c r="E269" s="995"/>
      <c r="F269" s="995"/>
      <c r="G269" s="995"/>
      <c r="H269" s="995"/>
      <c r="I269" s="995"/>
      <c r="J269" s="995"/>
      <c r="K269" s="447">
        <f t="shared" si="29"/>
        <v>0</v>
      </c>
    </row>
    <row r="270" spans="1:11" ht="12" x14ac:dyDescent="0.2">
      <c r="A270" s="992" t="s">
        <v>269</v>
      </c>
      <c r="B270" s="996">
        <v>2540</v>
      </c>
      <c r="C270" s="994"/>
      <c r="D270" s="963">
        <v>19400</v>
      </c>
      <c r="E270" s="995"/>
      <c r="F270" s="995"/>
      <c r="G270" s="995"/>
      <c r="H270" s="995"/>
      <c r="I270" s="995"/>
      <c r="J270" s="995"/>
      <c r="K270" s="447">
        <f t="shared" si="29"/>
        <v>19400</v>
      </c>
    </row>
    <row r="271" spans="1:11" ht="12" x14ac:dyDescent="0.2">
      <c r="A271" s="992" t="s">
        <v>398</v>
      </c>
      <c r="B271" s="996">
        <v>2550</v>
      </c>
      <c r="C271" s="994"/>
      <c r="D271" s="963">
        <v>90</v>
      </c>
      <c r="E271" s="995"/>
      <c r="F271" s="995"/>
      <c r="G271" s="995"/>
      <c r="H271" s="995"/>
      <c r="I271" s="995"/>
      <c r="J271" s="995"/>
      <c r="K271" s="447">
        <f t="shared" si="29"/>
        <v>90</v>
      </c>
    </row>
    <row r="272" spans="1:11" ht="12" x14ac:dyDescent="0.2">
      <c r="A272" s="992" t="s">
        <v>399</v>
      </c>
      <c r="B272" s="996">
        <v>2560</v>
      </c>
      <c r="C272" s="994"/>
      <c r="D272" s="963">
        <v>6675</v>
      </c>
      <c r="E272" s="995"/>
      <c r="F272" s="995"/>
      <c r="G272" s="995"/>
      <c r="H272" s="995"/>
      <c r="I272" s="995"/>
      <c r="J272" s="995"/>
      <c r="K272" s="447">
        <f t="shared" si="29"/>
        <v>6675</v>
      </c>
    </row>
    <row r="273" spans="1:11" ht="12" x14ac:dyDescent="0.2">
      <c r="A273" s="992" t="s">
        <v>400</v>
      </c>
      <c r="B273" s="996">
        <v>2570</v>
      </c>
      <c r="C273" s="994"/>
      <c r="D273" s="963"/>
      <c r="E273" s="995"/>
      <c r="F273" s="995"/>
      <c r="G273" s="995"/>
      <c r="H273" s="995"/>
      <c r="I273" s="995"/>
      <c r="J273" s="995"/>
      <c r="K273" s="447">
        <f t="shared" si="29"/>
        <v>0</v>
      </c>
    </row>
    <row r="274" spans="1:11" ht="12" customHeight="1" thickBot="1" x14ac:dyDescent="0.25">
      <c r="A274" s="997" t="s">
        <v>558</v>
      </c>
      <c r="B274" s="998">
        <v>2500</v>
      </c>
      <c r="C274" s="994"/>
      <c r="D274" s="999">
        <f>SUM(D267:D273)</f>
        <v>32465</v>
      </c>
      <c r="E274" s="995"/>
      <c r="F274" s="995"/>
      <c r="G274" s="995"/>
      <c r="H274" s="995"/>
      <c r="I274" s="995"/>
      <c r="J274" s="995"/>
      <c r="K274" s="999">
        <f>SUM(K267:K273)</f>
        <v>32465</v>
      </c>
    </row>
    <row r="275" spans="1:11" s="1134" customFormat="1" ht="15.75" customHeight="1" thickTop="1" x14ac:dyDescent="0.2">
      <c r="A275" s="1209" t="s">
        <v>189</v>
      </c>
      <c r="B275" s="1210">
        <v>2600</v>
      </c>
      <c r="C275" s="994"/>
      <c r="D275" s="1000"/>
      <c r="E275" s="995"/>
      <c r="F275" s="995"/>
      <c r="G275" s="995"/>
      <c r="H275" s="995"/>
      <c r="I275" s="995"/>
      <c r="J275" s="995"/>
      <c r="K275" s="1001"/>
    </row>
    <row r="276" spans="1:11" ht="12" x14ac:dyDescent="0.2">
      <c r="A276" s="992" t="s">
        <v>401</v>
      </c>
      <c r="B276" s="996">
        <v>2610</v>
      </c>
      <c r="C276" s="994"/>
      <c r="D276" s="963"/>
      <c r="E276" s="995"/>
      <c r="F276" s="995"/>
      <c r="G276" s="995"/>
      <c r="H276" s="995"/>
      <c r="I276" s="995"/>
      <c r="J276" s="995"/>
      <c r="K276" s="447">
        <f>SUM(C276:J276)</f>
        <v>0</v>
      </c>
    </row>
    <row r="277" spans="1:11" ht="12" x14ac:dyDescent="0.2">
      <c r="A277" s="992" t="s">
        <v>448</v>
      </c>
      <c r="B277" s="996">
        <v>2620</v>
      </c>
      <c r="C277" s="994"/>
      <c r="D277" s="963"/>
      <c r="E277" s="995"/>
      <c r="F277" s="995"/>
      <c r="G277" s="995"/>
      <c r="H277" s="995"/>
      <c r="I277" s="995"/>
      <c r="J277" s="995"/>
      <c r="K277" s="447">
        <f>SUM(C277:J277)</f>
        <v>0</v>
      </c>
    </row>
    <row r="278" spans="1:11" ht="12" x14ac:dyDescent="0.2">
      <c r="A278" s="1002" t="s">
        <v>496</v>
      </c>
      <c r="B278" s="1003">
        <v>2630</v>
      </c>
      <c r="C278" s="994"/>
      <c r="D278" s="963"/>
      <c r="E278" s="995"/>
      <c r="F278" s="995"/>
      <c r="G278" s="995"/>
      <c r="H278" s="995"/>
      <c r="I278" s="995"/>
      <c r="J278" s="995"/>
      <c r="K278" s="447">
        <f>SUM(C278:J278)</f>
        <v>0</v>
      </c>
    </row>
    <row r="279" spans="1:11" ht="12" x14ac:dyDescent="0.2">
      <c r="A279" s="992" t="s">
        <v>513</v>
      </c>
      <c r="B279" s="996">
        <v>2640</v>
      </c>
      <c r="C279" s="994"/>
      <c r="D279" s="963"/>
      <c r="E279" s="995"/>
      <c r="F279" s="995"/>
      <c r="G279" s="995"/>
      <c r="H279" s="995"/>
      <c r="I279" s="995"/>
      <c r="J279" s="995"/>
      <c r="K279" s="447">
        <f>SUM(C279:J279)</f>
        <v>0</v>
      </c>
    </row>
    <row r="280" spans="1:11" ht="12" x14ac:dyDescent="0.2">
      <c r="A280" s="992" t="s">
        <v>514</v>
      </c>
      <c r="B280" s="996">
        <v>2660</v>
      </c>
      <c r="C280" s="994"/>
      <c r="D280" s="963"/>
      <c r="E280" s="995"/>
      <c r="F280" s="995"/>
      <c r="G280" s="995"/>
      <c r="H280" s="995"/>
      <c r="I280" s="995"/>
      <c r="J280" s="995"/>
      <c r="K280" s="447">
        <f>SUM(C280:J280)</f>
        <v>0</v>
      </c>
    </row>
    <row r="281" spans="1:11" ht="12.75" thickBot="1" x14ac:dyDescent="0.25">
      <c r="A281" s="997" t="s">
        <v>559</v>
      </c>
      <c r="B281" s="1004">
        <v>2600</v>
      </c>
      <c r="C281" s="994"/>
      <c r="D281" s="999">
        <f>SUM(D276:D280)</f>
        <v>0</v>
      </c>
      <c r="E281" s="995"/>
      <c r="F281" s="995"/>
      <c r="G281" s="995"/>
      <c r="H281" s="995"/>
      <c r="I281" s="995"/>
      <c r="J281" s="995"/>
      <c r="K281" s="999">
        <f>SUM(K276:K280)</f>
        <v>0</v>
      </c>
    </row>
    <row r="282" spans="1:11" s="1134" customFormat="1" ht="15.75" customHeight="1" thickTop="1" x14ac:dyDescent="0.2">
      <c r="A282" s="1211" t="s">
        <v>776</v>
      </c>
      <c r="B282" s="1212">
        <v>2900</v>
      </c>
      <c r="C282" s="994"/>
      <c r="D282" s="1005"/>
      <c r="E282" s="995"/>
      <c r="F282" s="995"/>
      <c r="G282" s="995"/>
      <c r="H282" s="995"/>
      <c r="I282" s="995"/>
      <c r="J282" s="995"/>
      <c r="K282" s="712">
        <f>SUM(C282:J282)</f>
        <v>0</v>
      </c>
    </row>
    <row r="283" spans="1:11" ht="12" customHeight="1" thickBot="1" x14ac:dyDescent="0.25">
      <c r="A283" s="1006" t="s">
        <v>560</v>
      </c>
      <c r="B283" s="732">
        <v>2000</v>
      </c>
      <c r="C283" s="994"/>
      <c r="D283" s="1007">
        <f>SUM(D242,D247,D261,D265,D274,D281,D282)</f>
        <v>34140</v>
      </c>
      <c r="E283" s="995"/>
      <c r="F283" s="995"/>
      <c r="G283" s="995"/>
      <c r="H283" s="995"/>
      <c r="I283" s="995"/>
      <c r="J283" s="995"/>
      <c r="K283" s="1007">
        <f>SUM(K242,K247,K261,K265,K274,K281,K282)</f>
        <v>34140</v>
      </c>
    </row>
    <row r="284" spans="1:11" s="1134" customFormat="1" ht="15.75" customHeight="1" thickTop="1" x14ac:dyDescent="0.2">
      <c r="A284" s="1213" t="s">
        <v>194</v>
      </c>
      <c r="B284" s="1214">
        <v>3000</v>
      </c>
      <c r="C284" s="1008"/>
      <c r="D284" s="1009"/>
      <c r="E284" s="1010"/>
      <c r="F284" s="1010"/>
      <c r="G284" s="995"/>
      <c r="H284" s="1010"/>
      <c r="I284" s="995"/>
      <c r="J284" s="1010"/>
      <c r="K284" s="1011">
        <f>SUM(C284:J284)</f>
        <v>0</v>
      </c>
    </row>
    <row r="285" spans="1:11" s="1134" customFormat="1" ht="15.75" customHeight="1" x14ac:dyDescent="0.2">
      <c r="A285" s="1215" t="s">
        <v>681</v>
      </c>
      <c r="B285" s="1216">
        <v>4000</v>
      </c>
      <c r="C285" s="1012"/>
      <c r="D285" s="1013"/>
      <c r="E285" s="1014"/>
      <c r="F285" s="1014"/>
      <c r="G285" s="1014"/>
      <c r="H285" s="1014"/>
      <c r="I285" s="1014"/>
      <c r="J285" s="1014"/>
      <c r="K285" s="1015"/>
    </row>
    <row r="286" spans="1:11" ht="12" x14ac:dyDescent="0.2">
      <c r="A286" s="1016" t="s">
        <v>571</v>
      </c>
      <c r="B286" s="1017">
        <v>4110</v>
      </c>
      <c r="C286" s="1008"/>
      <c r="D286" s="1018"/>
      <c r="E286" s="1010"/>
      <c r="F286" s="1010"/>
      <c r="G286" s="1010"/>
      <c r="H286" s="1010"/>
      <c r="I286" s="1010"/>
      <c r="J286" s="1010"/>
      <c r="K286" s="1019">
        <f>D286</f>
        <v>0</v>
      </c>
    </row>
    <row r="287" spans="1:11" ht="12" x14ac:dyDescent="0.2">
      <c r="A287" s="1020" t="s">
        <v>244</v>
      </c>
      <c r="B287" s="1021">
        <v>4120</v>
      </c>
      <c r="C287" s="1008"/>
      <c r="D287" s="1022">
        <v>50</v>
      </c>
      <c r="E287" s="1010"/>
      <c r="F287" s="1010"/>
      <c r="G287" s="995"/>
      <c r="H287" s="1010"/>
      <c r="I287" s="995"/>
      <c r="J287" s="1010"/>
      <c r="K287" s="447">
        <f>D287</f>
        <v>50</v>
      </c>
    </row>
    <row r="288" spans="1:11" ht="12" x14ac:dyDescent="0.2">
      <c r="A288" s="1020" t="s">
        <v>210</v>
      </c>
      <c r="B288" s="1021">
        <v>4140</v>
      </c>
      <c r="C288" s="1008"/>
      <c r="D288" s="1022"/>
      <c r="E288" s="1010"/>
      <c r="F288" s="1010"/>
      <c r="G288" s="995"/>
      <c r="H288" s="1010"/>
      <c r="I288" s="995"/>
      <c r="J288" s="1010"/>
      <c r="K288" s="447">
        <f>D288</f>
        <v>0</v>
      </c>
    </row>
    <row r="289" spans="1:11" ht="12.75" thickBot="1" x14ac:dyDescent="0.25">
      <c r="A289" s="1023" t="s">
        <v>675</v>
      </c>
      <c r="B289" s="1024">
        <v>4000</v>
      </c>
      <c r="C289" s="1008"/>
      <c r="D289" s="1025">
        <f>SUM(D286:D288)</f>
        <v>50</v>
      </c>
      <c r="E289" s="1010"/>
      <c r="F289" s="1010"/>
      <c r="G289" s="1010"/>
      <c r="H289" s="1010"/>
      <c r="I289" s="1010"/>
      <c r="J289" s="1010"/>
      <c r="K289" s="1025">
        <f>SUM(K286:K288)</f>
        <v>50</v>
      </c>
    </row>
    <row r="290" spans="1:11" s="1134" customFormat="1" ht="15.75" customHeight="1" thickTop="1" x14ac:dyDescent="0.2">
      <c r="A290" s="1213" t="s">
        <v>52</v>
      </c>
      <c r="B290" s="1217">
        <v>5000</v>
      </c>
      <c r="C290" s="1026"/>
      <c r="D290" s="1027"/>
      <c r="E290" s="1014"/>
      <c r="F290" s="1014"/>
      <c r="G290" s="1014"/>
      <c r="H290" s="1014"/>
      <c r="I290" s="1014"/>
      <c r="J290" s="1014"/>
      <c r="K290" s="1028"/>
    </row>
    <row r="291" spans="1:11" s="1134" customFormat="1" ht="15.75" customHeight="1" x14ac:dyDescent="0.2">
      <c r="A291" s="1218" t="s">
        <v>212</v>
      </c>
      <c r="B291" s="1219">
        <v>5100</v>
      </c>
      <c r="C291" s="1029"/>
      <c r="D291" s="1030"/>
      <c r="E291" s="1010"/>
      <c r="F291" s="1010"/>
      <c r="G291" s="1010"/>
      <c r="H291" s="1010"/>
      <c r="I291" s="1010"/>
      <c r="J291" s="1010"/>
      <c r="K291" s="1031"/>
    </row>
    <row r="292" spans="1:11" ht="12" x14ac:dyDescent="0.2">
      <c r="A292" s="1032" t="s">
        <v>319</v>
      </c>
      <c r="B292" s="1021">
        <v>5110</v>
      </c>
      <c r="C292" s="1029"/>
      <c r="D292" s="1030"/>
      <c r="E292" s="1010"/>
      <c r="F292" s="1010"/>
      <c r="G292" s="1010"/>
      <c r="H292" s="1022"/>
      <c r="I292" s="1010"/>
      <c r="J292" s="1033"/>
      <c r="K292" s="447">
        <f>SUM(C292:J292)</f>
        <v>0</v>
      </c>
    </row>
    <row r="293" spans="1:11" ht="12" x14ac:dyDescent="0.2">
      <c r="A293" s="1032" t="s">
        <v>432</v>
      </c>
      <c r="B293" s="1034">
        <v>5120</v>
      </c>
      <c r="C293" s="1029"/>
      <c r="D293" s="1030"/>
      <c r="E293" s="1010"/>
      <c r="F293" s="1010"/>
      <c r="G293" s="1010"/>
      <c r="H293" s="1022"/>
      <c r="I293" s="1010"/>
      <c r="J293" s="1033"/>
      <c r="K293" s="447">
        <f>SUM(C293:J293)</f>
        <v>0</v>
      </c>
    </row>
    <row r="294" spans="1:11" ht="12" x14ac:dyDescent="0.2">
      <c r="A294" s="1035" t="s">
        <v>136</v>
      </c>
      <c r="B294" s="1021">
        <v>5130</v>
      </c>
      <c r="C294" s="1029"/>
      <c r="D294" s="1030"/>
      <c r="E294" s="1010"/>
      <c r="F294" s="1010"/>
      <c r="G294" s="1010"/>
      <c r="H294" s="1022"/>
      <c r="I294" s="1010"/>
      <c r="J294" s="1033"/>
      <c r="K294" s="447">
        <f>SUM(C294:J294)</f>
        <v>0</v>
      </c>
    </row>
    <row r="295" spans="1:11" ht="12" x14ac:dyDescent="0.2">
      <c r="A295" s="1032" t="s">
        <v>453</v>
      </c>
      <c r="B295" s="1021">
        <v>5140</v>
      </c>
      <c r="C295" s="1029"/>
      <c r="D295" s="1030"/>
      <c r="E295" s="1010"/>
      <c r="F295" s="1010"/>
      <c r="G295" s="1010"/>
      <c r="H295" s="1022"/>
      <c r="I295" s="1010"/>
      <c r="J295" s="1033"/>
      <c r="K295" s="447">
        <f>SUM(C295:J295)</f>
        <v>0</v>
      </c>
    </row>
    <row r="296" spans="1:11" ht="12" x14ac:dyDescent="0.2">
      <c r="A296" s="1032" t="s">
        <v>771</v>
      </c>
      <c r="B296" s="1021">
        <v>5150</v>
      </c>
      <c r="C296" s="1029"/>
      <c r="D296" s="1030"/>
      <c r="E296" s="1010"/>
      <c r="F296" s="1010"/>
      <c r="G296" s="1010"/>
      <c r="H296" s="1022"/>
      <c r="I296" s="1010"/>
      <c r="J296" s="1033"/>
      <c r="K296" s="447">
        <f>SUM(C296:J296)</f>
        <v>0</v>
      </c>
    </row>
    <row r="297" spans="1:11" ht="12" customHeight="1" thickBot="1" x14ac:dyDescent="0.25">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x14ac:dyDescent="0.25">
      <c r="A298" s="1213" t="s">
        <v>195</v>
      </c>
      <c r="B298" s="1220">
        <v>6000</v>
      </c>
      <c r="C298" s="1029"/>
      <c r="D298" s="1030"/>
      <c r="E298" s="1010"/>
      <c r="F298" s="1010"/>
      <c r="G298" s="1010"/>
      <c r="H298" s="1038"/>
      <c r="I298" s="1010"/>
      <c r="J298" s="1033"/>
      <c r="K298" s="447">
        <f>SUM(C298:J298)</f>
        <v>0</v>
      </c>
    </row>
    <row r="299" spans="1:11" ht="12" customHeight="1" thickTop="1" thickBot="1" x14ac:dyDescent="0.25">
      <c r="A299" s="1785" t="s">
        <v>490</v>
      </c>
      <c r="B299" s="1786"/>
      <c r="C299" s="1029"/>
      <c r="D299" s="1025">
        <f>SUM(D233,D283,D284,D289)</f>
        <v>58820</v>
      </c>
      <c r="E299" s="1010"/>
      <c r="F299" s="1010"/>
      <c r="G299" s="1010"/>
      <c r="H299" s="1025">
        <f>SUM(H297,H298)</f>
        <v>0</v>
      </c>
      <c r="I299" s="1010"/>
      <c r="J299" s="1033"/>
      <c r="K299" s="1025">
        <f>SUM(K233,K283,K284,K289,K297,K298)</f>
        <v>58820</v>
      </c>
    </row>
    <row r="300" spans="1:11" ht="13.5" thickTop="1" thickBot="1" x14ac:dyDescent="0.25">
      <c r="A300" s="1791" t="s">
        <v>78</v>
      </c>
      <c r="B300" s="1792"/>
      <c r="C300" s="1039"/>
      <c r="D300" s="1040"/>
      <c r="E300" s="1040"/>
      <c r="F300" s="1040"/>
      <c r="G300" s="1040"/>
      <c r="H300" s="1040"/>
      <c r="I300" s="1040"/>
      <c r="J300" s="1041"/>
      <c r="K300" s="1042">
        <f>'EstRev 6-11'!G270-'EstExp 12-20'!K299</f>
        <v>-6819</v>
      </c>
    </row>
    <row r="301" spans="1:11" ht="6" customHeight="1" thickTop="1" x14ac:dyDescent="0.2">
      <c r="A301" s="1043"/>
      <c r="B301" s="951"/>
      <c r="C301" s="1044"/>
      <c r="D301" s="1045"/>
      <c r="E301" s="1045"/>
      <c r="F301" s="1045"/>
      <c r="G301" s="1045"/>
      <c r="H301" s="1045"/>
      <c r="I301" s="1045"/>
      <c r="J301" s="1045"/>
      <c r="K301" s="1045"/>
    </row>
    <row r="302" spans="1:11" s="1134" customFormat="1" ht="16.7" customHeight="1" x14ac:dyDescent="0.2">
      <c r="A302" s="1221" t="s">
        <v>61</v>
      </c>
      <c r="B302" s="1222"/>
      <c r="C302" s="1046"/>
      <c r="D302" s="1047"/>
      <c r="E302" s="1047"/>
      <c r="F302" s="1047"/>
      <c r="G302" s="1047"/>
      <c r="H302" s="1047"/>
      <c r="I302" s="1047"/>
      <c r="J302" s="1047"/>
      <c r="K302" s="1048"/>
    </row>
    <row r="303" spans="1:11" s="1134" customFormat="1" ht="15.75" customHeight="1" x14ac:dyDescent="0.2">
      <c r="A303" s="1223" t="s">
        <v>62</v>
      </c>
      <c r="B303" s="1224" t="s">
        <v>112</v>
      </c>
      <c r="C303" s="1049"/>
      <c r="D303" s="1050"/>
      <c r="E303" s="1050"/>
      <c r="F303" s="1050"/>
      <c r="G303" s="1050"/>
      <c r="H303" s="1050"/>
      <c r="I303" s="1050"/>
      <c r="J303" s="1050"/>
      <c r="K303" s="1051"/>
    </row>
    <row r="304" spans="1:11" s="1134" customFormat="1" ht="15.75" customHeight="1" x14ac:dyDescent="0.2">
      <c r="A304" s="1225" t="s">
        <v>238</v>
      </c>
      <c r="B304" s="1226"/>
      <c r="C304" s="1052"/>
      <c r="D304" s="1053"/>
      <c r="E304" s="1053"/>
      <c r="F304" s="1053"/>
      <c r="G304" s="1052"/>
      <c r="H304" s="1054"/>
      <c r="I304" s="1052"/>
      <c r="J304" s="1052"/>
      <c r="K304" s="1052"/>
    </row>
    <row r="305" spans="1:12" ht="12" customHeight="1" x14ac:dyDescent="0.2">
      <c r="A305" s="1055" t="s">
        <v>243</v>
      </c>
      <c r="B305" s="1056">
        <v>2530</v>
      </c>
      <c r="C305" s="1022"/>
      <c r="D305" s="1022"/>
      <c r="E305" s="1022"/>
      <c r="F305" s="1022"/>
      <c r="G305" s="1022">
        <v>40000</v>
      </c>
      <c r="H305" s="1022"/>
      <c r="I305" s="1022"/>
      <c r="J305" s="1052"/>
      <c r="K305" s="447">
        <f>SUM(C305:J305)</f>
        <v>40000</v>
      </c>
    </row>
    <row r="306" spans="1:12" ht="12" customHeight="1" x14ac:dyDescent="0.2">
      <c r="A306" s="1055" t="s">
        <v>765</v>
      </c>
      <c r="B306" s="1056">
        <v>2900</v>
      </c>
      <c r="C306" s="1022"/>
      <c r="D306" s="1022"/>
      <c r="E306" s="1022"/>
      <c r="F306" s="1022"/>
      <c r="G306" s="1022"/>
      <c r="H306" s="1022"/>
      <c r="I306" s="1022"/>
      <c r="J306" s="1052"/>
      <c r="K306" s="656">
        <f>SUM(C306:J306)</f>
        <v>0</v>
      </c>
    </row>
    <row r="307" spans="1:12" ht="12" customHeight="1" thickBot="1" x14ac:dyDescent="0.25">
      <c r="A307" s="1057" t="s">
        <v>560</v>
      </c>
      <c r="B307" s="1058">
        <v>2000</v>
      </c>
      <c r="C307" s="1059">
        <f>SUM(C305:C306)</f>
        <v>0</v>
      </c>
      <c r="D307" s="1059">
        <f t="shared" ref="D307:K307" si="30">SUM(D305:D306)</f>
        <v>0</v>
      </c>
      <c r="E307" s="1059">
        <f t="shared" si="30"/>
        <v>0</v>
      </c>
      <c r="F307" s="1059">
        <f t="shared" si="30"/>
        <v>0</v>
      </c>
      <c r="G307" s="1059">
        <f t="shared" si="30"/>
        <v>40000</v>
      </c>
      <c r="H307" s="1059">
        <f t="shared" si="30"/>
        <v>0</v>
      </c>
      <c r="I307" s="1059">
        <f t="shared" si="30"/>
        <v>0</v>
      </c>
      <c r="J307" s="1052"/>
      <c r="K307" s="1059">
        <f t="shared" si="30"/>
        <v>40000</v>
      </c>
    </row>
    <row r="308" spans="1:12" s="1134" customFormat="1" ht="15.75" customHeight="1" thickTop="1" x14ac:dyDescent="0.2">
      <c r="A308" s="1227" t="s">
        <v>682</v>
      </c>
      <c r="B308" s="1228">
        <v>4000</v>
      </c>
      <c r="C308" s="1060"/>
      <c r="D308" s="1061"/>
      <c r="E308" s="1061"/>
      <c r="F308" s="1061"/>
      <c r="G308" s="1061"/>
      <c r="H308" s="1061"/>
      <c r="I308" s="1061"/>
      <c r="J308" s="1050"/>
      <c r="K308" s="1062"/>
    </row>
    <row r="309" spans="1:12" ht="12.75" customHeight="1" x14ac:dyDescent="0.2">
      <c r="A309" s="919" t="s">
        <v>672</v>
      </c>
      <c r="B309" s="1212">
        <v>4100</v>
      </c>
      <c r="C309" s="905"/>
      <c r="D309" s="905"/>
      <c r="E309" s="905"/>
      <c r="F309" s="905"/>
      <c r="G309" s="905"/>
      <c r="H309" s="920"/>
      <c r="I309" s="905"/>
      <c r="J309" s="921"/>
      <c r="K309" s="905"/>
    </row>
    <row r="310" spans="1:12" ht="12" x14ac:dyDescent="0.2">
      <c r="A310" s="1063" t="s">
        <v>704</v>
      </c>
      <c r="B310" s="1064">
        <v>4110</v>
      </c>
      <c r="C310" s="1052"/>
      <c r="D310" s="1052"/>
      <c r="E310" s="1022"/>
      <c r="F310" s="1052"/>
      <c r="G310" s="1052"/>
      <c r="H310" s="1022"/>
      <c r="I310" s="1052"/>
      <c r="J310" s="1065"/>
      <c r="K310" s="1066">
        <f>SUM(E310,H310)</f>
        <v>0</v>
      </c>
    </row>
    <row r="311" spans="1:12" ht="12" x14ac:dyDescent="0.2">
      <c r="A311" s="1055" t="s">
        <v>79</v>
      </c>
      <c r="B311" s="1056">
        <v>4120</v>
      </c>
      <c r="C311" s="1052"/>
      <c r="D311" s="1052"/>
      <c r="E311" s="1022"/>
      <c r="F311" s="1052"/>
      <c r="G311" s="1052"/>
      <c r="H311" s="1022"/>
      <c r="I311" s="1052"/>
      <c r="J311" s="1065"/>
      <c r="K311" s="1067">
        <f>SUM(C311:J311)</f>
        <v>0</v>
      </c>
    </row>
    <row r="312" spans="1:12" ht="12" x14ac:dyDescent="0.2">
      <c r="A312" s="1055" t="s">
        <v>63</v>
      </c>
      <c r="B312" s="1056">
        <v>4140</v>
      </c>
      <c r="C312" s="1052"/>
      <c r="D312" s="1052"/>
      <c r="E312" s="1022"/>
      <c r="F312" s="1052"/>
      <c r="G312" s="1052"/>
      <c r="H312" s="1022"/>
      <c r="I312" s="1052"/>
      <c r="J312" s="1065"/>
      <c r="K312" s="1067">
        <f>SUM(C312:J312)</f>
        <v>0</v>
      </c>
    </row>
    <row r="313" spans="1:12" ht="12.75" thickBot="1" x14ac:dyDescent="0.25">
      <c r="A313" s="1055" t="s">
        <v>772</v>
      </c>
      <c r="B313" s="1056">
        <v>4190</v>
      </c>
      <c r="C313" s="1052"/>
      <c r="D313" s="1052"/>
      <c r="E313" s="1022"/>
      <c r="F313" s="1052"/>
      <c r="G313" s="1052"/>
      <c r="H313" s="1022"/>
      <c r="I313" s="1052"/>
      <c r="J313" s="1065"/>
      <c r="K313" s="1067">
        <f>SUM(C313:J313)</f>
        <v>0</v>
      </c>
    </row>
    <row r="314" spans="1:12" ht="12" customHeight="1" thickTop="1" thickBot="1" x14ac:dyDescent="0.3">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x14ac:dyDescent="0.25">
      <c r="A315" s="1223" t="s">
        <v>64</v>
      </c>
      <c r="B315" s="1229">
        <v>6000</v>
      </c>
      <c r="C315" s="1053"/>
      <c r="D315" s="1053"/>
      <c r="E315" s="1053"/>
      <c r="F315" s="1053"/>
      <c r="G315" s="1052"/>
      <c r="H315" s="1072"/>
      <c r="I315" s="1053"/>
      <c r="J315" s="1065"/>
      <c r="K315" s="447">
        <f>SUM(C315:J315)</f>
        <v>0</v>
      </c>
    </row>
    <row r="316" spans="1:12" ht="12" customHeight="1" thickTop="1" thickBot="1" x14ac:dyDescent="0.25">
      <c r="A316" s="1073" t="s">
        <v>490</v>
      </c>
      <c r="B316" s="888"/>
      <c r="C316" s="1074">
        <f>(C307)</f>
        <v>0</v>
      </c>
      <c r="D316" s="1074">
        <f>(D307)</f>
        <v>0</v>
      </c>
      <c r="E316" s="1074">
        <f>SUM(E307,E314)</f>
        <v>0</v>
      </c>
      <c r="F316" s="1074">
        <f>SUM(F307)</f>
        <v>0</v>
      </c>
      <c r="G316" s="1075">
        <f>G307</f>
        <v>40000</v>
      </c>
      <c r="H316" s="1074">
        <f>SUM(H307,H314,H315)</f>
        <v>0</v>
      </c>
      <c r="I316" s="1074">
        <f>SUM(I307)</f>
        <v>0</v>
      </c>
      <c r="J316" s="1052"/>
      <c r="K316" s="1074">
        <f>SUM(K307,K314,K315)</f>
        <v>40000</v>
      </c>
    </row>
    <row r="317" spans="1:12" ht="14.25" thickTop="1" thickBot="1" x14ac:dyDescent="0.25">
      <c r="A317" s="1253" t="s">
        <v>78</v>
      </c>
      <c r="B317" s="889"/>
      <c r="C317" s="1053"/>
      <c r="D317" s="1053"/>
      <c r="E317" s="1053"/>
      <c r="F317" s="1053"/>
      <c r="G317" s="1053"/>
      <c r="H317" s="1053"/>
      <c r="I317" s="1053"/>
      <c r="J317" s="1076"/>
      <c r="K317" s="1077">
        <f>'EstRev 6-11'!H270-'EstExp 12-20'!K316</f>
        <v>-40000</v>
      </c>
    </row>
    <row r="318" spans="1:12" ht="5.25" customHeight="1" thickTop="1" x14ac:dyDescent="0.2">
      <c r="A318" s="1078"/>
      <c r="B318" s="894"/>
      <c r="C318" s="1079"/>
      <c r="D318" s="1079"/>
      <c r="E318" s="1079"/>
      <c r="F318" s="1079"/>
      <c r="G318" s="1079"/>
      <c r="H318" s="1079"/>
      <c r="I318" s="1079"/>
      <c r="J318" s="1080"/>
      <c r="K318" s="1079"/>
    </row>
    <row r="319" spans="1:12" s="1134" customFormat="1" ht="16.7" customHeight="1" x14ac:dyDescent="0.2">
      <c r="A319" s="1230" t="s">
        <v>417</v>
      </c>
      <c r="B319" s="1231"/>
      <c r="C319" s="1081"/>
      <c r="D319" s="1047"/>
      <c r="E319" s="1047"/>
      <c r="F319" s="1047"/>
      <c r="G319" s="1047"/>
      <c r="H319" s="1047"/>
      <c r="I319" s="1047"/>
      <c r="J319" s="1082"/>
      <c r="K319" s="1048"/>
    </row>
    <row r="320" spans="1:12" ht="4.5" customHeight="1" x14ac:dyDescent="0.2">
      <c r="A320" s="1078"/>
      <c r="B320" s="894"/>
      <c r="C320" s="1079"/>
      <c r="D320" s="1079"/>
      <c r="E320" s="1079"/>
      <c r="F320" s="1079"/>
      <c r="G320" s="1079"/>
      <c r="H320" s="1079"/>
      <c r="I320" s="1079"/>
      <c r="J320" s="1080"/>
      <c r="K320" s="1079"/>
    </row>
    <row r="321" spans="1:11" s="1134" customFormat="1" ht="16.7" customHeight="1" x14ac:dyDescent="0.2">
      <c r="A321" s="1232" t="s">
        <v>65</v>
      </c>
      <c r="B321" s="1233"/>
      <c r="C321" s="1046"/>
      <c r="D321" s="1047"/>
      <c r="E321" s="1047"/>
      <c r="F321" s="1047"/>
      <c r="G321" s="1047"/>
      <c r="H321" s="1047"/>
      <c r="I321" s="1047"/>
      <c r="J321" s="1082"/>
      <c r="K321" s="1048"/>
    </row>
    <row r="322" spans="1:11" s="1134" customFormat="1" ht="16.7" customHeight="1" x14ac:dyDescent="0.2">
      <c r="A322" s="1130" t="s">
        <v>912</v>
      </c>
      <c r="B322" s="1131" t="s">
        <v>258</v>
      </c>
      <c r="C322" s="650"/>
      <c r="D322" s="651"/>
      <c r="E322" s="651"/>
      <c r="F322" s="651"/>
      <c r="G322" s="651"/>
      <c r="H322" s="651"/>
      <c r="I322" s="651"/>
      <c r="J322" s="651"/>
      <c r="K322" s="652"/>
    </row>
    <row r="323" spans="1:11" s="1134" customFormat="1" ht="15.75" customHeight="1" x14ac:dyDescent="0.2">
      <c r="A323" s="653" t="s">
        <v>268</v>
      </c>
      <c r="B323" s="654">
        <v>1100</v>
      </c>
      <c r="C323" s="1022"/>
      <c r="D323" s="1022"/>
      <c r="E323" s="1022"/>
      <c r="F323" s="1022"/>
      <c r="G323" s="1022"/>
      <c r="H323" s="1022"/>
      <c r="I323" s="1022"/>
      <c r="J323" s="1022"/>
      <c r="K323" s="656">
        <f>SUM(C323:J323)</f>
        <v>0</v>
      </c>
    </row>
    <row r="324" spans="1:11" ht="12" x14ac:dyDescent="0.2">
      <c r="A324" s="657" t="s">
        <v>651</v>
      </c>
      <c r="B324" s="658">
        <v>1115</v>
      </c>
      <c r="C324" s="659"/>
      <c r="D324" s="660"/>
      <c r="E324" s="661"/>
      <c r="F324" s="660"/>
      <c r="G324" s="660"/>
      <c r="H324" s="660"/>
      <c r="I324" s="660"/>
      <c r="J324" s="660"/>
      <c r="K324" s="447">
        <f>SUM(C324,E324)</f>
        <v>0</v>
      </c>
    </row>
    <row r="325" spans="1:11" ht="12" x14ac:dyDescent="0.2">
      <c r="A325" s="657" t="s">
        <v>299</v>
      </c>
      <c r="B325" s="658">
        <v>1125</v>
      </c>
      <c r="C325" s="1022"/>
      <c r="D325" s="1022"/>
      <c r="E325" s="1022"/>
      <c r="F325" s="1022"/>
      <c r="G325" s="1022"/>
      <c r="H325" s="1022"/>
      <c r="I325" s="1022"/>
      <c r="J325" s="1022"/>
      <c r="K325" s="447">
        <f t="shared" ref="K325:K351" si="31">SUM(C325:J325)</f>
        <v>0</v>
      </c>
    </row>
    <row r="326" spans="1:11" ht="12" x14ac:dyDescent="0.2">
      <c r="A326" s="657" t="s">
        <v>352</v>
      </c>
      <c r="B326" s="658">
        <v>1200</v>
      </c>
      <c r="C326" s="1022"/>
      <c r="D326" s="1022"/>
      <c r="E326" s="1022"/>
      <c r="F326" s="1022"/>
      <c r="G326" s="1022"/>
      <c r="H326" s="1022"/>
      <c r="I326" s="1022"/>
      <c r="J326" s="1022"/>
      <c r="K326" s="447">
        <f t="shared" si="31"/>
        <v>0</v>
      </c>
    </row>
    <row r="327" spans="1:11" ht="12" x14ac:dyDescent="0.2">
      <c r="A327" s="657" t="s">
        <v>300</v>
      </c>
      <c r="B327" s="658">
        <v>1225</v>
      </c>
      <c r="C327" s="1022"/>
      <c r="D327" s="1022"/>
      <c r="E327" s="1022"/>
      <c r="F327" s="1022"/>
      <c r="G327" s="1022"/>
      <c r="H327" s="1022"/>
      <c r="I327" s="1022"/>
      <c r="J327" s="1022"/>
      <c r="K327" s="447">
        <f t="shared" si="31"/>
        <v>0</v>
      </c>
    </row>
    <row r="328" spans="1:11" ht="12" x14ac:dyDescent="0.2">
      <c r="A328" s="657" t="s">
        <v>127</v>
      </c>
      <c r="B328" s="658">
        <v>1250</v>
      </c>
      <c r="C328" s="1022"/>
      <c r="D328" s="1022"/>
      <c r="E328" s="1022"/>
      <c r="F328" s="1022"/>
      <c r="G328" s="1022"/>
      <c r="H328" s="1022"/>
      <c r="I328" s="1022"/>
      <c r="J328" s="1022"/>
      <c r="K328" s="447">
        <f t="shared" si="31"/>
        <v>0</v>
      </c>
    </row>
    <row r="329" spans="1:11" ht="12" x14ac:dyDescent="0.2">
      <c r="A329" s="657" t="s">
        <v>415</v>
      </c>
      <c r="B329" s="658">
        <v>1275</v>
      </c>
      <c r="C329" s="1022"/>
      <c r="D329" s="1022"/>
      <c r="E329" s="1022"/>
      <c r="F329" s="1022"/>
      <c r="G329" s="1022"/>
      <c r="H329" s="1022"/>
      <c r="I329" s="1022"/>
      <c r="J329" s="1022"/>
      <c r="K329" s="447">
        <f t="shared" si="31"/>
        <v>0</v>
      </c>
    </row>
    <row r="330" spans="1:11" ht="12" x14ac:dyDescent="0.2">
      <c r="A330" s="657" t="s">
        <v>280</v>
      </c>
      <c r="B330" s="658">
        <v>1300</v>
      </c>
      <c r="C330" s="1022"/>
      <c r="D330" s="1022"/>
      <c r="E330" s="1022"/>
      <c r="F330" s="1022"/>
      <c r="G330" s="1022"/>
      <c r="H330" s="1022"/>
      <c r="I330" s="1022"/>
      <c r="J330" s="1022"/>
      <c r="K330" s="447">
        <f t="shared" si="31"/>
        <v>0</v>
      </c>
    </row>
    <row r="331" spans="1:11" ht="12" x14ac:dyDescent="0.2">
      <c r="A331" s="657" t="s">
        <v>301</v>
      </c>
      <c r="B331" s="658">
        <v>1400</v>
      </c>
      <c r="C331" s="1022"/>
      <c r="D331" s="1022"/>
      <c r="E331" s="1022"/>
      <c r="F331" s="1022"/>
      <c r="G331" s="1022"/>
      <c r="H331" s="1022"/>
      <c r="I331" s="1022"/>
      <c r="J331" s="1022"/>
      <c r="K331" s="447">
        <f t="shared" si="31"/>
        <v>0</v>
      </c>
    </row>
    <row r="332" spans="1:11" ht="12" x14ac:dyDescent="0.2">
      <c r="A332" s="657" t="s">
        <v>281</v>
      </c>
      <c r="B332" s="658">
        <v>1500</v>
      </c>
      <c r="C332" s="1022">
        <v>424</v>
      </c>
      <c r="D332" s="1022"/>
      <c r="E332" s="1022">
        <v>250</v>
      </c>
      <c r="F332" s="1022"/>
      <c r="G332" s="1022"/>
      <c r="H332" s="1022"/>
      <c r="I332" s="1022"/>
      <c r="J332" s="1022"/>
      <c r="K332" s="447">
        <f t="shared" si="31"/>
        <v>674</v>
      </c>
    </row>
    <row r="333" spans="1:11" ht="12" x14ac:dyDescent="0.2">
      <c r="A333" s="657" t="s">
        <v>282</v>
      </c>
      <c r="B333" s="658">
        <v>1600</v>
      </c>
      <c r="C333" s="1022"/>
      <c r="D333" s="1022"/>
      <c r="E333" s="1022"/>
      <c r="F333" s="1022"/>
      <c r="G333" s="1022"/>
      <c r="H333" s="1022"/>
      <c r="I333" s="1022"/>
      <c r="J333" s="1022"/>
      <c r="K333" s="447">
        <f t="shared" si="31"/>
        <v>0</v>
      </c>
    </row>
    <row r="334" spans="1:11" ht="12" x14ac:dyDescent="0.2">
      <c r="A334" s="657" t="s">
        <v>125</v>
      </c>
      <c r="B334" s="658">
        <v>1650</v>
      </c>
      <c r="C334" s="1022"/>
      <c r="D334" s="1022"/>
      <c r="E334" s="1022"/>
      <c r="F334" s="1022"/>
      <c r="G334" s="1022"/>
      <c r="H334" s="1022"/>
      <c r="I334" s="1022"/>
      <c r="J334" s="1022"/>
      <c r="K334" s="447">
        <f t="shared" si="31"/>
        <v>0</v>
      </c>
    </row>
    <row r="335" spans="1:11" ht="12" customHeight="1" x14ac:dyDescent="0.2">
      <c r="A335" s="657" t="s">
        <v>302</v>
      </c>
      <c r="B335" s="658">
        <v>1700</v>
      </c>
      <c r="C335" s="1022"/>
      <c r="D335" s="1022"/>
      <c r="E335" s="1022"/>
      <c r="F335" s="1022"/>
      <c r="G335" s="1022"/>
      <c r="H335" s="1022"/>
      <c r="I335" s="1022"/>
      <c r="J335" s="1022"/>
      <c r="K335" s="447">
        <f t="shared" si="31"/>
        <v>0</v>
      </c>
    </row>
    <row r="336" spans="1:11" s="1134" customFormat="1" ht="15.75" customHeight="1" x14ac:dyDescent="0.2">
      <c r="A336" s="657" t="s">
        <v>126</v>
      </c>
      <c r="B336" s="658">
        <v>1800</v>
      </c>
      <c r="C336" s="1022"/>
      <c r="D336" s="1022"/>
      <c r="E336" s="1022"/>
      <c r="F336" s="1022"/>
      <c r="G336" s="1022"/>
      <c r="H336" s="1022"/>
      <c r="I336" s="1022"/>
      <c r="J336" s="1022"/>
      <c r="K336" s="447">
        <f t="shared" si="31"/>
        <v>0</v>
      </c>
    </row>
    <row r="337" spans="1:12" ht="12" x14ac:dyDescent="0.2">
      <c r="A337" s="657" t="s">
        <v>141</v>
      </c>
      <c r="B337" s="658">
        <v>1900</v>
      </c>
      <c r="C337" s="1022"/>
      <c r="D337" s="1022"/>
      <c r="E337" s="1022"/>
      <c r="F337" s="1022"/>
      <c r="G337" s="1022"/>
      <c r="H337" s="1022"/>
      <c r="I337" s="1022"/>
      <c r="J337" s="1022"/>
      <c r="K337" s="447">
        <f t="shared" si="31"/>
        <v>0</v>
      </c>
    </row>
    <row r="338" spans="1:12" ht="12" x14ac:dyDescent="0.2">
      <c r="A338" s="657" t="s">
        <v>128</v>
      </c>
      <c r="B338" s="658">
        <v>1910</v>
      </c>
      <c r="C338" s="659"/>
      <c r="D338" s="660"/>
      <c r="E338" s="660"/>
      <c r="F338" s="660"/>
      <c r="G338" s="660"/>
      <c r="H338" s="1022"/>
      <c r="I338" s="664"/>
      <c r="J338" s="660"/>
      <c r="K338" s="447">
        <f t="shared" si="31"/>
        <v>0</v>
      </c>
    </row>
    <row r="339" spans="1:12" ht="12" customHeight="1" x14ac:dyDescent="0.2">
      <c r="A339" s="657" t="s">
        <v>129</v>
      </c>
      <c r="B339" s="658">
        <v>1911</v>
      </c>
      <c r="C339" s="665"/>
      <c r="D339" s="666"/>
      <c r="E339" s="666"/>
      <c r="F339" s="666"/>
      <c r="G339" s="666"/>
      <c r="H339" s="1022"/>
      <c r="I339" s="667"/>
      <c r="J339" s="666"/>
      <c r="K339" s="447">
        <f t="shared" si="31"/>
        <v>0</v>
      </c>
    </row>
    <row r="340" spans="1:12" s="1134" customFormat="1" ht="15.75" customHeight="1" x14ac:dyDescent="0.2">
      <c r="A340" s="657" t="s">
        <v>130</v>
      </c>
      <c r="B340" s="658">
        <v>1912</v>
      </c>
      <c r="C340" s="665"/>
      <c r="D340" s="666"/>
      <c r="E340" s="666"/>
      <c r="F340" s="666"/>
      <c r="G340" s="666"/>
      <c r="H340" s="1022"/>
      <c r="I340" s="667"/>
      <c r="J340" s="666"/>
      <c r="K340" s="447">
        <f t="shared" si="31"/>
        <v>0</v>
      </c>
    </row>
    <row r="341" spans="1:12" s="1134" customFormat="1" ht="12.75" customHeight="1" x14ac:dyDescent="0.2">
      <c r="A341" s="657" t="s">
        <v>131</v>
      </c>
      <c r="B341" s="658">
        <v>1913</v>
      </c>
      <c r="C341" s="665"/>
      <c r="D341" s="666"/>
      <c r="E341" s="666"/>
      <c r="F341" s="666"/>
      <c r="G341" s="666"/>
      <c r="H341" s="1022"/>
      <c r="I341" s="667"/>
      <c r="J341" s="666"/>
      <c r="K341" s="447">
        <f t="shared" si="31"/>
        <v>0</v>
      </c>
    </row>
    <row r="342" spans="1:12" ht="12" x14ac:dyDescent="0.2">
      <c r="A342" s="657" t="s">
        <v>132</v>
      </c>
      <c r="B342" s="658">
        <v>1914</v>
      </c>
      <c r="C342" s="665"/>
      <c r="D342" s="666"/>
      <c r="E342" s="666"/>
      <c r="F342" s="666"/>
      <c r="G342" s="666"/>
      <c r="H342" s="1022"/>
      <c r="I342" s="667"/>
      <c r="J342" s="666"/>
      <c r="K342" s="447">
        <f t="shared" si="31"/>
        <v>0</v>
      </c>
    </row>
    <row r="343" spans="1:12" ht="12" x14ac:dyDescent="0.2">
      <c r="A343" s="657" t="s">
        <v>133</v>
      </c>
      <c r="B343" s="658">
        <v>1915</v>
      </c>
      <c r="C343" s="665"/>
      <c r="D343" s="666"/>
      <c r="E343" s="666"/>
      <c r="F343" s="666"/>
      <c r="G343" s="666"/>
      <c r="H343" s="1022"/>
      <c r="I343" s="667"/>
      <c r="J343" s="666"/>
      <c r="K343" s="447">
        <f t="shared" si="31"/>
        <v>0</v>
      </c>
    </row>
    <row r="344" spans="1:12" ht="12" x14ac:dyDescent="0.2">
      <c r="A344" s="657" t="s">
        <v>309</v>
      </c>
      <c r="B344" s="658">
        <v>1916</v>
      </c>
      <c r="C344" s="665"/>
      <c r="D344" s="666"/>
      <c r="E344" s="666"/>
      <c r="F344" s="666"/>
      <c r="G344" s="666"/>
      <c r="H344" s="1022"/>
      <c r="I344" s="667"/>
      <c r="J344" s="666"/>
      <c r="K344" s="447">
        <f t="shared" si="31"/>
        <v>0</v>
      </c>
    </row>
    <row r="345" spans="1:12" ht="12" customHeight="1" x14ac:dyDescent="0.2">
      <c r="A345" s="657" t="s">
        <v>310</v>
      </c>
      <c r="B345" s="658">
        <v>1917</v>
      </c>
      <c r="C345" s="665"/>
      <c r="D345" s="666"/>
      <c r="E345" s="666"/>
      <c r="F345" s="666"/>
      <c r="G345" s="666"/>
      <c r="H345" s="1022"/>
      <c r="I345" s="667"/>
      <c r="J345" s="666"/>
      <c r="K345" s="447">
        <f t="shared" si="31"/>
        <v>0</v>
      </c>
    </row>
    <row r="346" spans="1:12" s="1134" customFormat="1" ht="15.75" customHeight="1" x14ac:dyDescent="0.2">
      <c r="A346" s="657" t="s">
        <v>311</v>
      </c>
      <c r="B346" s="658">
        <v>1918</v>
      </c>
      <c r="C346" s="665"/>
      <c r="D346" s="666"/>
      <c r="E346" s="666"/>
      <c r="F346" s="666"/>
      <c r="G346" s="666"/>
      <c r="H346" s="1022"/>
      <c r="I346" s="667"/>
      <c r="J346" s="666"/>
      <c r="K346" s="447">
        <f t="shared" si="31"/>
        <v>0</v>
      </c>
    </row>
    <row r="347" spans="1:12" ht="12" customHeight="1" x14ac:dyDescent="0.2">
      <c r="A347" s="657" t="s">
        <v>312</v>
      </c>
      <c r="B347" s="658">
        <v>1919</v>
      </c>
      <c r="C347" s="665"/>
      <c r="D347" s="666"/>
      <c r="E347" s="666"/>
      <c r="F347" s="666"/>
      <c r="G347" s="666"/>
      <c r="H347" s="1022"/>
      <c r="I347" s="667"/>
      <c r="J347" s="666"/>
      <c r="K347" s="447">
        <f t="shared" si="31"/>
        <v>0</v>
      </c>
      <c r="L347" s="673"/>
    </row>
    <row r="348" spans="1:12" ht="12" x14ac:dyDescent="0.2">
      <c r="A348" s="657" t="s">
        <v>313</v>
      </c>
      <c r="B348" s="668">
        <v>1920</v>
      </c>
      <c r="C348" s="665"/>
      <c r="D348" s="666"/>
      <c r="E348" s="666"/>
      <c r="F348" s="666"/>
      <c r="G348" s="666"/>
      <c r="H348" s="1022"/>
      <c r="I348" s="667"/>
      <c r="J348" s="666"/>
      <c r="K348" s="447">
        <f t="shared" si="31"/>
        <v>0</v>
      </c>
    </row>
    <row r="349" spans="1:12" ht="15.75" customHeight="1" x14ac:dyDescent="0.2">
      <c r="A349" s="657" t="s">
        <v>314</v>
      </c>
      <c r="B349" s="668">
        <v>1921</v>
      </c>
      <c r="C349" s="665"/>
      <c r="D349" s="666"/>
      <c r="E349" s="666"/>
      <c r="F349" s="666"/>
      <c r="G349" s="666"/>
      <c r="H349" s="1022"/>
      <c r="I349" s="667"/>
      <c r="J349" s="666"/>
      <c r="K349" s="447">
        <f t="shared" si="31"/>
        <v>0</v>
      </c>
    </row>
    <row r="350" spans="1:12" s="1134" customFormat="1" ht="16.7" customHeight="1" x14ac:dyDescent="0.2">
      <c r="A350" s="669" t="s">
        <v>135</v>
      </c>
      <c r="B350" s="670">
        <v>1922</v>
      </c>
      <c r="C350" s="665"/>
      <c r="D350" s="666"/>
      <c r="E350" s="666"/>
      <c r="F350" s="666"/>
      <c r="G350" s="666"/>
      <c r="H350" s="1022"/>
      <c r="I350" s="667"/>
      <c r="J350" s="666"/>
      <c r="K350" s="447">
        <f t="shared" si="31"/>
        <v>0</v>
      </c>
    </row>
    <row r="351" spans="1:12" s="1134" customFormat="1" ht="15.75" customHeight="1" thickBot="1" x14ac:dyDescent="0.25">
      <c r="A351" s="671" t="s">
        <v>884</v>
      </c>
      <c r="B351" s="672">
        <v>1000</v>
      </c>
      <c r="C351" s="713">
        <f t="shared" ref="C351:J351" si="32">SUM(C323:C350)</f>
        <v>424</v>
      </c>
      <c r="D351" s="713">
        <f t="shared" si="32"/>
        <v>0</v>
      </c>
      <c r="E351" s="713">
        <f t="shared" si="32"/>
        <v>250</v>
      </c>
      <c r="F351" s="713">
        <f t="shared" si="32"/>
        <v>0</v>
      </c>
      <c r="G351" s="713">
        <f t="shared" si="32"/>
        <v>0</v>
      </c>
      <c r="H351" s="713">
        <f t="shared" si="32"/>
        <v>0</v>
      </c>
      <c r="I351" s="713">
        <f t="shared" si="32"/>
        <v>0</v>
      </c>
      <c r="J351" s="713">
        <f t="shared" si="32"/>
        <v>0</v>
      </c>
      <c r="K351" s="619">
        <f t="shared" si="31"/>
        <v>674</v>
      </c>
    </row>
    <row r="352" spans="1:12" ht="12.75" thickTop="1" x14ac:dyDescent="0.2">
      <c r="A352" s="1132" t="s">
        <v>913</v>
      </c>
      <c r="B352" s="1133">
        <v>2000</v>
      </c>
      <c r="C352" s="674"/>
      <c r="D352" s="675"/>
      <c r="E352" s="675"/>
      <c r="F352" s="675"/>
      <c r="G352" s="675"/>
      <c r="H352" s="675"/>
      <c r="I352" s="675"/>
      <c r="J352" s="675"/>
      <c r="K352" s="676"/>
    </row>
    <row r="353" spans="1:11" ht="12" x14ac:dyDescent="0.2">
      <c r="A353" s="1135" t="s">
        <v>237</v>
      </c>
      <c r="B353" s="1136">
        <v>2100</v>
      </c>
      <c r="C353" s="677"/>
      <c r="D353" s="678"/>
      <c r="E353" s="678"/>
      <c r="F353" s="678"/>
      <c r="G353" s="678"/>
      <c r="H353" s="678"/>
      <c r="I353" s="678"/>
      <c r="J353" s="678"/>
      <c r="K353" s="679"/>
    </row>
    <row r="354" spans="1:11" ht="12" customHeight="1" x14ac:dyDescent="0.2">
      <c r="A354" s="680" t="s">
        <v>143</v>
      </c>
      <c r="B354" s="658">
        <v>2110</v>
      </c>
      <c r="C354" s="1022"/>
      <c r="D354" s="1022"/>
      <c r="E354" s="1022">
        <v>32489</v>
      </c>
      <c r="F354" s="1022"/>
      <c r="G354" s="1022"/>
      <c r="H354" s="1022"/>
      <c r="I354" s="1022"/>
      <c r="J354" s="1022"/>
      <c r="K354" s="447">
        <f t="shared" ref="K354:K359" si="33">SUM(C354:J354)</f>
        <v>32489</v>
      </c>
    </row>
    <row r="355" spans="1:11" s="1134" customFormat="1" ht="12.75" customHeight="1" x14ac:dyDescent="0.2">
      <c r="A355" s="681" t="s">
        <v>144</v>
      </c>
      <c r="B355" s="658">
        <v>2120</v>
      </c>
      <c r="C355" s="1022"/>
      <c r="D355" s="1022"/>
      <c r="E355" s="1022"/>
      <c r="F355" s="1022"/>
      <c r="G355" s="1022"/>
      <c r="H355" s="1022"/>
      <c r="I355" s="1022"/>
      <c r="J355" s="1022"/>
      <c r="K355" s="447">
        <f t="shared" si="33"/>
        <v>0</v>
      </c>
    </row>
    <row r="356" spans="1:11" ht="12" customHeight="1" x14ac:dyDescent="0.2">
      <c r="A356" s="681" t="s">
        <v>145</v>
      </c>
      <c r="B356" s="658">
        <v>2130</v>
      </c>
      <c r="C356" s="1022"/>
      <c r="D356" s="1022"/>
      <c r="E356" s="1022"/>
      <c r="F356" s="1022"/>
      <c r="G356" s="1022"/>
      <c r="H356" s="1022"/>
      <c r="I356" s="1022"/>
      <c r="J356" s="1022"/>
      <c r="K356" s="447">
        <f t="shared" si="33"/>
        <v>0</v>
      </c>
    </row>
    <row r="357" spans="1:11" s="1134" customFormat="1" ht="15.75" customHeight="1" x14ac:dyDescent="0.2">
      <c r="A357" s="681" t="s">
        <v>146</v>
      </c>
      <c r="B357" s="658">
        <v>2140</v>
      </c>
      <c r="C357" s="1022"/>
      <c r="D357" s="1022"/>
      <c r="E357" s="1022"/>
      <c r="F357" s="1022"/>
      <c r="G357" s="1022"/>
      <c r="H357" s="1022"/>
      <c r="I357" s="1022"/>
      <c r="J357" s="1022"/>
      <c r="K357" s="447">
        <f t="shared" si="33"/>
        <v>0</v>
      </c>
    </row>
    <row r="358" spans="1:11" ht="12" x14ac:dyDescent="0.2">
      <c r="A358" s="682" t="s">
        <v>394</v>
      </c>
      <c r="B358" s="683">
        <v>2150</v>
      </c>
      <c r="C358" s="1022"/>
      <c r="D358" s="1022"/>
      <c r="E358" s="1022"/>
      <c r="F358" s="1022"/>
      <c r="G358" s="1022"/>
      <c r="H358" s="1022"/>
      <c r="I358" s="1022"/>
      <c r="J358" s="1022"/>
      <c r="K358" s="447">
        <f t="shared" si="33"/>
        <v>0</v>
      </c>
    </row>
    <row r="359" spans="1:11" ht="12" x14ac:dyDescent="0.2">
      <c r="A359" s="685" t="s">
        <v>450</v>
      </c>
      <c r="B359" s="686">
        <v>2190</v>
      </c>
      <c r="C359" s="1022"/>
      <c r="D359" s="1022"/>
      <c r="E359" s="1022"/>
      <c r="F359" s="1022"/>
      <c r="G359" s="1022"/>
      <c r="H359" s="1022"/>
      <c r="I359" s="1022"/>
      <c r="J359" s="1022"/>
      <c r="K359" s="447">
        <f t="shared" si="33"/>
        <v>0</v>
      </c>
    </row>
    <row r="360" spans="1:11" ht="12.75" customHeight="1" thickBot="1" x14ac:dyDescent="0.25">
      <c r="A360" s="687" t="s">
        <v>554</v>
      </c>
      <c r="B360" s="688">
        <v>2100</v>
      </c>
      <c r="C360" s="453">
        <f>SUM(C354:C359)</f>
        <v>0</v>
      </c>
      <c r="D360" s="453">
        <f t="shared" ref="D360:K360" si="34">SUM(D354:D359)</f>
        <v>0</v>
      </c>
      <c r="E360" s="453">
        <f t="shared" si="34"/>
        <v>32489</v>
      </c>
      <c r="F360" s="453">
        <f t="shared" si="34"/>
        <v>0</v>
      </c>
      <c r="G360" s="453">
        <f t="shared" si="34"/>
        <v>0</v>
      </c>
      <c r="H360" s="453">
        <f t="shared" si="34"/>
        <v>0</v>
      </c>
      <c r="I360" s="453">
        <f t="shared" si="34"/>
        <v>0</v>
      </c>
      <c r="J360" s="453">
        <f t="shared" si="34"/>
        <v>0</v>
      </c>
      <c r="K360" s="453">
        <f t="shared" si="34"/>
        <v>32489</v>
      </c>
    </row>
    <row r="361" spans="1:11" ht="12" customHeight="1" thickTop="1" x14ac:dyDescent="0.2">
      <c r="A361" s="1137" t="s">
        <v>239</v>
      </c>
      <c r="B361" s="1138">
        <v>2200</v>
      </c>
      <c r="C361" s="689"/>
      <c r="D361" s="690"/>
      <c r="E361" s="690"/>
      <c r="F361" s="690"/>
      <c r="G361" s="690"/>
      <c r="H361" s="690"/>
      <c r="I361" s="690"/>
      <c r="J361" s="690"/>
      <c r="K361" s="466"/>
    </row>
    <row r="362" spans="1:11" s="1134" customFormat="1" ht="15.75" customHeight="1" x14ac:dyDescent="0.2">
      <c r="A362" s="691" t="s">
        <v>276</v>
      </c>
      <c r="B362" s="692">
        <v>2210</v>
      </c>
      <c r="C362" s="1022"/>
      <c r="D362" s="1022"/>
      <c r="E362" s="1022"/>
      <c r="F362" s="1022"/>
      <c r="G362" s="1022"/>
      <c r="H362" s="1022"/>
      <c r="I362" s="1022"/>
      <c r="J362" s="1022"/>
      <c r="K362" s="447">
        <f>SUM(C362:J362)</f>
        <v>0</v>
      </c>
    </row>
    <row r="363" spans="1:11" s="1134" customFormat="1" ht="15.75" customHeight="1" x14ac:dyDescent="0.2">
      <c r="A363" s="691" t="s">
        <v>277</v>
      </c>
      <c r="B363" s="692">
        <v>2220</v>
      </c>
      <c r="C363" s="1022"/>
      <c r="D363" s="1022"/>
      <c r="E363" s="1022"/>
      <c r="F363" s="1022"/>
      <c r="G363" s="1022"/>
      <c r="H363" s="1022"/>
      <c r="I363" s="1022"/>
      <c r="J363" s="1022"/>
      <c r="K363" s="447">
        <f>SUM(C363:J363)</f>
        <v>0</v>
      </c>
    </row>
    <row r="364" spans="1:11" ht="12" x14ac:dyDescent="0.2">
      <c r="A364" s="691" t="s">
        <v>278</v>
      </c>
      <c r="B364" s="692">
        <v>2230</v>
      </c>
      <c r="C364" s="1022"/>
      <c r="D364" s="1022"/>
      <c r="E364" s="1022"/>
      <c r="F364" s="1022"/>
      <c r="G364" s="1022"/>
      <c r="H364" s="1022"/>
      <c r="I364" s="1022"/>
      <c r="J364" s="1022"/>
      <c r="K364" s="447">
        <f>SUM(C364:J364)</f>
        <v>0</v>
      </c>
    </row>
    <row r="365" spans="1:11" ht="12.75" thickBot="1" x14ac:dyDescent="0.25">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9" t="s">
        <v>182</v>
      </c>
      <c r="B366" s="1140">
        <v>2300</v>
      </c>
      <c r="C366" s="689"/>
      <c r="D366" s="690"/>
      <c r="E366" s="690"/>
      <c r="F366" s="690"/>
      <c r="G366" s="690"/>
      <c r="H366" s="690"/>
      <c r="I366" s="690"/>
      <c r="J366" s="690"/>
      <c r="K366" s="694"/>
    </row>
    <row r="367" spans="1:11" ht="12" x14ac:dyDescent="0.2">
      <c r="A367" s="1577" t="s">
        <v>317</v>
      </c>
      <c r="B367" s="692">
        <v>2310</v>
      </c>
      <c r="C367" s="1022"/>
      <c r="D367" s="1022"/>
      <c r="E367" s="1022">
        <v>3678</v>
      </c>
      <c r="F367" s="1022"/>
      <c r="G367" s="1022"/>
      <c r="H367" s="1022"/>
      <c r="I367" s="1022"/>
      <c r="J367" s="612"/>
      <c r="K367" s="447">
        <f>SUM(C367:J367)</f>
        <v>3678</v>
      </c>
    </row>
    <row r="368" spans="1:11" ht="12" x14ac:dyDescent="0.2">
      <c r="A368" s="1577" t="s">
        <v>318</v>
      </c>
      <c r="B368" s="692">
        <v>2320</v>
      </c>
      <c r="C368" s="1022">
        <v>21494</v>
      </c>
      <c r="D368" s="1022">
        <v>1340</v>
      </c>
      <c r="E368" s="1022"/>
      <c r="F368" s="1022"/>
      <c r="G368" s="1022"/>
      <c r="H368" s="1022"/>
      <c r="I368" s="1022"/>
      <c r="J368" s="612"/>
      <c r="K368" s="447">
        <f>SUM(C368:J368)</f>
        <v>22834</v>
      </c>
    </row>
    <row r="369" spans="1:11" ht="12" x14ac:dyDescent="0.2">
      <c r="A369" s="1577" t="s">
        <v>561</v>
      </c>
      <c r="B369" s="692">
        <v>2330</v>
      </c>
      <c r="C369" s="1022"/>
      <c r="D369" s="1022"/>
      <c r="E369" s="1022"/>
      <c r="F369" s="1022"/>
      <c r="G369" s="1022"/>
      <c r="H369" s="1022"/>
      <c r="I369" s="1022"/>
      <c r="J369" s="612"/>
      <c r="K369" s="447">
        <f>SUM(C369:J369)</f>
        <v>0</v>
      </c>
    </row>
    <row r="370" spans="1:11" s="1134" customFormat="1" ht="12" x14ac:dyDescent="0.2">
      <c r="A370" s="1537" t="s">
        <v>303</v>
      </c>
      <c r="B370" s="1538">
        <v>2361</v>
      </c>
      <c r="C370" s="1022"/>
      <c r="D370" s="1022"/>
      <c r="E370" s="1022"/>
      <c r="F370" s="1022"/>
      <c r="G370" s="1022"/>
      <c r="H370" s="1022"/>
      <c r="I370" s="1022"/>
      <c r="J370" s="1539"/>
      <c r="K370" s="1540">
        <f>SUM(C370:J370)</f>
        <v>0</v>
      </c>
    </row>
    <row r="371" spans="1:11" ht="12" x14ac:dyDescent="0.2">
      <c r="A371" s="1537" t="s">
        <v>306</v>
      </c>
      <c r="B371" s="1538">
        <v>2365</v>
      </c>
      <c r="C371" s="1022"/>
      <c r="D371" s="1022">
        <v>5253</v>
      </c>
      <c r="E371" s="1022">
        <v>26494</v>
      </c>
      <c r="F371" s="1022"/>
      <c r="G371" s="1022"/>
      <c r="H371" s="1022"/>
      <c r="I371" s="1022"/>
      <c r="J371" s="1539"/>
      <c r="K371" s="1541">
        <f t="shared" ref="K371" si="36">SUM(C371:J371)</f>
        <v>31747</v>
      </c>
    </row>
    <row r="372" spans="1:11" ht="12.75" thickBot="1" x14ac:dyDescent="0.25">
      <c r="A372" s="687" t="s">
        <v>556</v>
      </c>
      <c r="B372" s="698">
        <v>2300</v>
      </c>
      <c r="C372" s="453">
        <f t="shared" ref="C372:K372" si="37">SUM(C367:C371)</f>
        <v>21494</v>
      </c>
      <c r="D372" s="453">
        <f t="shared" si="37"/>
        <v>6593</v>
      </c>
      <c r="E372" s="453">
        <f t="shared" si="37"/>
        <v>30172</v>
      </c>
      <c r="F372" s="453">
        <f t="shared" si="37"/>
        <v>0</v>
      </c>
      <c r="G372" s="453">
        <f t="shared" si="37"/>
        <v>0</v>
      </c>
      <c r="H372" s="453">
        <f t="shared" si="37"/>
        <v>0</v>
      </c>
      <c r="I372" s="453">
        <f t="shared" si="37"/>
        <v>0</v>
      </c>
      <c r="J372" s="453">
        <f t="shared" si="37"/>
        <v>0</v>
      </c>
      <c r="K372" s="453">
        <f t="shared" si="37"/>
        <v>58259</v>
      </c>
    </row>
    <row r="373" spans="1:11" ht="12.75" thickTop="1" x14ac:dyDescent="0.2">
      <c r="A373" s="1137" t="s">
        <v>188</v>
      </c>
      <c r="B373" s="1138">
        <v>2400</v>
      </c>
      <c r="C373" s="689"/>
      <c r="D373" s="690"/>
      <c r="E373" s="690"/>
      <c r="F373" s="690"/>
      <c r="G373" s="690"/>
      <c r="H373" s="690"/>
      <c r="I373" s="690"/>
      <c r="J373" s="690"/>
      <c r="K373" s="694"/>
    </row>
    <row r="374" spans="1:11" ht="12" x14ac:dyDescent="0.2">
      <c r="A374" s="691" t="s">
        <v>562</v>
      </c>
      <c r="B374" s="692">
        <v>2410</v>
      </c>
      <c r="C374" s="1022"/>
      <c r="D374" s="1022"/>
      <c r="E374" s="1022"/>
      <c r="F374" s="1022"/>
      <c r="G374" s="1022"/>
      <c r="H374" s="1022"/>
      <c r="I374" s="1022"/>
      <c r="J374" s="1022"/>
      <c r="K374" s="447">
        <f>SUM(C374:J374)</f>
        <v>0</v>
      </c>
    </row>
    <row r="375" spans="1:11" ht="12" x14ac:dyDescent="0.2">
      <c r="A375" s="699" t="s">
        <v>759</v>
      </c>
      <c r="B375" s="700">
        <v>2490</v>
      </c>
      <c r="C375" s="1022"/>
      <c r="D375" s="1022"/>
      <c r="E375" s="1022"/>
      <c r="F375" s="1022"/>
      <c r="G375" s="1022"/>
      <c r="H375" s="1022"/>
      <c r="I375" s="1022"/>
      <c r="J375" s="1022"/>
      <c r="K375" s="447">
        <f>SUM(C375:J375)</f>
        <v>0</v>
      </c>
    </row>
    <row r="376" spans="1:11" ht="12.75" thickBot="1" x14ac:dyDescent="0.25">
      <c r="A376" s="687" t="s">
        <v>557</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2.75" thickTop="1" x14ac:dyDescent="0.2">
      <c r="A377" s="1137" t="s">
        <v>238</v>
      </c>
      <c r="B377" s="1141">
        <v>2500</v>
      </c>
      <c r="C377" s="689"/>
      <c r="D377" s="690"/>
      <c r="E377" s="690"/>
      <c r="F377" s="690"/>
      <c r="G377" s="690"/>
      <c r="H377" s="690"/>
      <c r="I377" s="690"/>
      <c r="J377" s="690"/>
      <c r="K377" s="694"/>
    </row>
    <row r="378" spans="1:11" ht="12" x14ac:dyDescent="0.2">
      <c r="A378" s="702" t="s">
        <v>395</v>
      </c>
      <c r="B378" s="703">
        <v>2510</v>
      </c>
      <c r="C378" s="1022"/>
      <c r="D378" s="1022"/>
      <c r="E378" s="1022"/>
      <c r="F378" s="1022"/>
      <c r="G378" s="1022"/>
      <c r="H378" s="1022"/>
      <c r="I378" s="1022"/>
      <c r="J378" s="1022"/>
      <c r="K378" s="447">
        <f t="shared" ref="K378:K383" si="39">SUM(C378:J378)</f>
        <v>0</v>
      </c>
    </row>
    <row r="379" spans="1:11" ht="12" x14ac:dyDescent="0.2">
      <c r="A379" s="702" t="s">
        <v>396</v>
      </c>
      <c r="B379" s="703">
        <v>2520</v>
      </c>
      <c r="C379" s="1022"/>
      <c r="D379" s="1022"/>
      <c r="E379" s="1022"/>
      <c r="F379" s="1022"/>
      <c r="G379" s="1022"/>
      <c r="H379" s="1022"/>
      <c r="I379" s="1022"/>
      <c r="J379" s="1022"/>
      <c r="K379" s="447">
        <f t="shared" si="39"/>
        <v>0</v>
      </c>
    </row>
    <row r="380" spans="1:11" ht="12" x14ac:dyDescent="0.2">
      <c r="A380" s="702" t="s">
        <v>397</v>
      </c>
      <c r="B380" s="703">
        <v>2540</v>
      </c>
      <c r="C380" s="1022">
        <v>9355</v>
      </c>
      <c r="D380" s="1022"/>
      <c r="E380" s="1022"/>
      <c r="F380" s="1022"/>
      <c r="G380" s="1022"/>
      <c r="H380" s="1022"/>
      <c r="I380" s="1022"/>
      <c r="J380" s="1022"/>
      <c r="K380" s="447">
        <f t="shared" si="39"/>
        <v>9355</v>
      </c>
    </row>
    <row r="381" spans="1:11" ht="12" x14ac:dyDescent="0.2">
      <c r="A381" s="702" t="s">
        <v>398</v>
      </c>
      <c r="B381" s="703">
        <v>2550</v>
      </c>
      <c r="C381" s="1022"/>
      <c r="D381" s="1022"/>
      <c r="E381" s="1022"/>
      <c r="F381" s="1022"/>
      <c r="G381" s="1022"/>
      <c r="H381" s="1022"/>
      <c r="I381" s="1022"/>
      <c r="J381" s="1022"/>
      <c r="K381" s="447">
        <f t="shared" si="39"/>
        <v>0</v>
      </c>
    </row>
    <row r="382" spans="1:11" ht="12" x14ac:dyDescent="0.2">
      <c r="A382" s="702" t="s">
        <v>399</v>
      </c>
      <c r="B382" s="703">
        <v>2560</v>
      </c>
      <c r="C382" s="1022"/>
      <c r="D382" s="1022"/>
      <c r="E382" s="1022"/>
      <c r="F382" s="1022"/>
      <c r="G382" s="1022"/>
      <c r="H382" s="1022"/>
      <c r="I382" s="1022"/>
      <c r="J382" s="1022"/>
      <c r="K382" s="447">
        <f t="shared" si="39"/>
        <v>0</v>
      </c>
    </row>
    <row r="383" spans="1:11" ht="12" x14ac:dyDescent="0.2">
      <c r="A383" s="702" t="s">
        <v>400</v>
      </c>
      <c r="B383" s="703">
        <v>2570</v>
      </c>
      <c r="C383" s="1022"/>
      <c r="D383" s="1022"/>
      <c r="E383" s="1022"/>
      <c r="F383" s="1022"/>
      <c r="G383" s="1022"/>
      <c r="H383" s="1022"/>
      <c r="I383" s="1022"/>
      <c r="J383" s="1022"/>
      <c r="K383" s="447">
        <f t="shared" si="39"/>
        <v>0</v>
      </c>
    </row>
    <row r="384" spans="1:11" ht="12.75" thickBot="1" x14ac:dyDescent="0.25">
      <c r="A384" s="704" t="s">
        <v>558</v>
      </c>
      <c r="B384" s="705">
        <v>2500</v>
      </c>
      <c r="C384" s="706">
        <f>SUM(C378:C383)</f>
        <v>9355</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9355</v>
      </c>
    </row>
    <row r="385" spans="1:11" ht="12.75" thickTop="1" x14ac:dyDescent="0.2">
      <c r="A385" s="1139" t="s">
        <v>189</v>
      </c>
      <c r="B385" s="1142" t="s">
        <v>833</v>
      </c>
      <c r="C385" s="707"/>
      <c r="D385" s="708"/>
      <c r="E385" s="708"/>
      <c r="F385" s="708"/>
      <c r="G385" s="708"/>
      <c r="H385" s="708"/>
      <c r="I385" s="708"/>
      <c r="J385" s="708"/>
      <c r="K385" s="709"/>
    </row>
    <row r="386" spans="1:11" ht="12" x14ac:dyDescent="0.2">
      <c r="A386" s="702" t="s">
        <v>401</v>
      </c>
      <c r="B386" s="703">
        <v>2610</v>
      </c>
      <c r="C386" s="1022"/>
      <c r="D386" s="1022"/>
      <c r="E386" s="1022"/>
      <c r="F386" s="1022"/>
      <c r="G386" s="1022"/>
      <c r="H386" s="1022"/>
      <c r="I386" s="1022"/>
      <c r="J386" s="1022"/>
      <c r="K386" s="447">
        <f>SUM(C386:J386)</f>
        <v>0</v>
      </c>
    </row>
    <row r="387" spans="1:11" ht="12" x14ac:dyDescent="0.2">
      <c r="A387" s="702" t="s">
        <v>448</v>
      </c>
      <c r="B387" s="703">
        <v>2620</v>
      </c>
      <c r="C387" s="1022"/>
      <c r="D387" s="1022"/>
      <c r="E387" s="1022"/>
      <c r="F387" s="1022"/>
      <c r="G387" s="1022"/>
      <c r="H387" s="1022"/>
      <c r="I387" s="1022"/>
      <c r="J387" s="1022"/>
      <c r="K387" s="447">
        <f t="shared" ref="K387:K390" si="41">SUM(C387:J387)</f>
        <v>0</v>
      </c>
    </row>
    <row r="388" spans="1:11" ht="12" x14ac:dyDescent="0.2">
      <c r="A388" s="702" t="s">
        <v>496</v>
      </c>
      <c r="B388" s="703">
        <v>2630</v>
      </c>
      <c r="C388" s="1022"/>
      <c r="D388" s="1022"/>
      <c r="E388" s="1022"/>
      <c r="F388" s="1022"/>
      <c r="G388" s="1022"/>
      <c r="H388" s="1022"/>
      <c r="I388" s="1022"/>
      <c r="J388" s="1022"/>
      <c r="K388" s="447">
        <f t="shared" si="41"/>
        <v>0</v>
      </c>
    </row>
    <row r="389" spans="1:11" ht="12" x14ac:dyDescent="0.2">
      <c r="A389" s="702" t="s">
        <v>513</v>
      </c>
      <c r="B389" s="703">
        <v>2640</v>
      </c>
      <c r="C389" s="1022"/>
      <c r="D389" s="1022"/>
      <c r="E389" s="1022"/>
      <c r="F389" s="1022"/>
      <c r="G389" s="1022"/>
      <c r="H389" s="1022"/>
      <c r="I389" s="1022"/>
      <c r="J389" s="1022"/>
      <c r="K389" s="447">
        <f t="shared" si="41"/>
        <v>0</v>
      </c>
    </row>
    <row r="390" spans="1:11" ht="12" x14ac:dyDescent="0.2">
      <c r="A390" s="702" t="s">
        <v>514</v>
      </c>
      <c r="B390" s="703">
        <v>2660</v>
      </c>
      <c r="C390" s="1022"/>
      <c r="D390" s="1022"/>
      <c r="E390" s="1022"/>
      <c r="F390" s="1022"/>
      <c r="G390" s="1022"/>
      <c r="H390" s="1022"/>
      <c r="I390" s="1022"/>
      <c r="J390" s="1022"/>
      <c r="K390" s="447">
        <f t="shared" si="41"/>
        <v>0</v>
      </c>
    </row>
    <row r="391" spans="1:11" ht="12.75" thickBot="1" x14ac:dyDescent="0.25">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3" t="s">
        <v>773</v>
      </c>
      <c r="B392" s="1144">
        <v>2900</v>
      </c>
      <c r="C392" s="1022"/>
      <c r="D392" s="1022"/>
      <c r="E392" s="1022"/>
      <c r="F392" s="1022"/>
      <c r="G392" s="1022"/>
      <c r="H392" s="1022"/>
      <c r="I392" s="1022"/>
      <c r="J392" s="1022"/>
      <c r="K392" s="712">
        <f>SUM(C392:J392)</f>
        <v>0</v>
      </c>
    </row>
    <row r="393" spans="1:11" ht="12.75" thickBot="1" x14ac:dyDescent="0.25">
      <c r="A393" s="704" t="s">
        <v>560</v>
      </c>
      <c r="B393" s="698">
        <v>2000</v>
      </c>
      <c r="C393" s="711">
        <f t="shared" ref="C393:J393" si="43">SUM(C360,C365,C372,C376,C384,C391,C392)</f>
        <v>30849</v>
      </c>
      <c r="D393" s="711">
        <f t="shared" si="43"/>
        <v>6593</v>
      </c>
      <c r="E393" s="711">
        <f t="shared" si="43"/>
        <v>62661</v>
      </c>
      <c r="F393" s="711">
        <f t="shared" si="43"/>
        <v>0</v>
      </c>
      <c r="G393" s="711">
        <f t="shared" si="43"/>
        <v>0</v>
      </c>
      <c r="H393" s="711">
        <f t="shared" si="43"/>
        <v>0</v>
      </c>
      <c r="I393" s="711">
        <f t="shared" si="43"/>
        <v>0</v>
      </c>
      <c r="J393" s="711">
        <f t="shared" si="43"/>
        <v>0</v>
      </c>
      <c r="K393" s="713">
        <f>SUM(C393:J393)</f>
        <v>100103</v>
      </c>
    </row>
    <row r="394" spans="1:11" ht="13.5" thickTop="1" thickBot="1" x14ac:dyDescent="0.25">
      <c r="A394" s="1145" t="s">
        <v>914</v>
      </c>
      <c r="B394" s="1146">
        <v>3000</v>
      </c>
      <c r="C394" s="1022"/>
      <c r="D394" s="1022"/>
      <c r="E394" s="1022"/>
      <c r="F394" s="1022"/>
      <c r="G394" s="1022"/>
      <c r="H394" s="1022"/>
      <c r="I394" s="1022"/>
      <c r="J394" s="1022"/>
      <c r="K394" s="620">
        <f>SUM(C394:J394)</f>
        <v>0</v>
      </c>
    </row>
    <row r="395" spans="1:11" ht="12.75" thickTop="1" x14ac:dyDescent="0.2">
      <c r="A395" s="714" t="s">
        <v>915</v>
      </c>
      <c r="B395" s="715">
        <v>4000</v>
      </c>
      <c r="C395" s="716"/>
      <c r="D395" s="717"/>
      <c r="E395" s="717"/>
      <c r="F395" s="717"/>
      <c r="G395" s="717"/>
      <c r="H395" s="717"/>
      <c r="I395" s="717"/>
      <c r="J395" s="717"/>
      <c r="K395" s="718"/>
    </row>
    <row r="396" spans="1:11" ht="12" x14ac:dyDescent="0.2">
      <c r="A396" s="1147" t="s">
        <v>672</v>
      </c>
      <c r="B396" s="1148">
        <v>4100</v>
      </c>
      <c r="C396" s="719"/>
      <c r="D396" s="720"/>
      <c r="E396" s="720"/>
      <c r="F396" s="720"/>
      <c r="G396" s="720"/>
      <c r="H396" s="720"/>
      <c r="I396" s="720"/>
      <c r="J396" s="720"/>
      <c r="K396" s="721"/>
    </row>
    <row r="397" spans="1:11" ht="12" x14ac:dyDescent="0.2">
      <c r="A397" s="702" t="s">
        <v>571</v>
      </c>
      <c r="B397" s="703">
        <v>4110</v>
      </c>
      <c r="C397" s="722"/>
      <c r="D397" s="723"/>
      <c r="E397" s="1022"/>
      <c r="F397" s="722"/>
      <c r="G397" s="723"/>
      <c r="H397" s="1022">
        <v>1051</v>
      </c>
      <c r="I397" s="722"/>
      <c r="J397" s="722"/>
      <c r="K397" s="656">
        <f t="shared" ref="K397:K402" si="44">SUM(C397:J397)</f>
        <v>1051</v>
      </c>
    </row>
    <row r="398" spans="1:11" ht="12" x14ac:dyDescent="0.2">
      <c r="A398" s="724" t="s">
        <v>244</v>
      </c>
      <c r="B398" s="725">
        <v>4120</v>
      </c>
      <c r="C398" s="726"/>
      <c r="D398" s="525"/>
      <c r="E398" s="1022"/>
      <c r="F398" s="525"/>
      <c r="G398" s="522"/>
      <c r="H398" s="1022"/>
      <c r="I398" s="525"/>
      <c r="J398" s="525"/>
      <c r="K398" s="447">
        <f t="shared" si="44"/>
        <v>0</v>
      </c>
    </row>
    <row r="399" spans="1:11" ht="12" x14ac:dyDescent="0.2">
      <c r="A399" s="727" t="s">
        <v>449</v>
      </c>
      <c r="B399" s="728">
        <v>4130</v>
      </c>
      <c r="C399" s="726"/>
      <c r="D399" s="525"/>
      <c r="E399" s="1022"/>
      <c r="F399" s="525"/>
      <c r="G399" s="522"/>
      <c r="H399" s="1022"/>
      <c r="I399" s="525"/>
      <c r="J399" s="525"/>
      <c r="K399" s="447">
        <f t="shared" si="44"/>
        <v>0</v>
      </c>
    </row>
    <row r="400" spans="1:11" ht="12" x14ac:dyDescent="0.2">
      <c r="A400" s="727" t="s">
        <v>210</v>
      </c>
      <c r="B400" s="728">
        <v>4140</v>
      </c>
      <c r="C400" s="726"/>
      <c r="D400" s="525"/>
      <c r="E400" s="1022"/>
      <c r="F400" s="525"/>
      <c r="G400" s="522"/>
      <c r="H400" s="1022"/>
      <c r="I400" s="525"/>
      <c r="J400" s="525"/>
      <c r="K400" s="447">
        <f t="shared" si="44"/>
        <v>0</v>
      </c>
    </row>
    <row r="401" spans="1:11" ht="12" x14ac:dyDescent="0.2">
      <c r="A401" s="727" t="s">
        <v>273</v>
      </c>
      <c r="B401" s="728">
        <v>4170</v>
      </c>
      <c r="C401" s="726"/>
      <c r="D401" s="525"/>
      <c r="E401" s="1022"/>
      <c r="F401" s="525"/>
      <c r="G401" s="522"/>
      <c r="H401" s="1022"/>
      <c r="I401" s="525"/>
      <c r="J401" s="525"/>
      <c r="K401" s="447">
        <f t="shared" si="44"/>
        <v>0</v>
      </c>
    </row>
    <row r="402" spans="1:11" ht="12" x14ac:dyDescent="0.2">
      <c r="A402" s="729" t="s">
        <v>760</v>
      </c>
      <c r="B402" s="730">
        <v>4190</v>
      </c>
      <c r="C402" s="726"/>
      <c r="D402" s="525"/>
      <c r="E402" s="1022"/>
      <c r="F402" s="525"/>
      <c r="G402" s="522"/>
      <c r="H402" s="1022"/>
      <c r="I402" s="525"/>
      <c r="J402" s="525"/>
      <c r="K402" s="447">
        <f t="shared" si="44"/>
        <v>0</v>
      </c>
    </row>
    <row r="403" spans="1:11" ht="12.75" thickBot="1" x14ac:dyDescent="0.25">
      <c r="A403" s="731" t="s">
        <v>677</v>
      </c>
      <c r="B403" s="732">
        <v>4100</v>
      </c>
      <c r="C403" s="726"/>
      <c r="D403" s="525"/>
      <c r="E403" s="733">
        <f>SUM(E397:E402)</f>
        <v>0</v>
      </c>
      <c r="F403" s="525"/>
      <c r="G403" s="522"/>
      <c r="H403" s="546">
        <f>SUM(H397:H402)</f>
        <v>1051</v>
      </c>
      <c r="I403" s="525"/>
      <c r="J403" s="525"/>
      <c r="K403" s="546">
        <f>SUM(K397:K402)</f>
        <v>1051</v>
      </c>
    </row>
    <row r="404" spans="1:11" ht="12.75" thickTop="1" x14ac:dyDescent="0.2">
      <c r="A404" s="734" t="s">
        <v>261</v>
      </c>
      <c r="B404" s="735">
        <v>4210</v>
      </c>
      <c r="C404" s="726"/>
      <c r="D404" s="525"/>
      <c r="E404" s="525"/>
      <c r="F404" s="525"/>
      <c r="G404" s="522"/>
      <c r="H404" s="1022"/>
      <c r="I404" s="525"/>
      <c r="J404" s="525"/>
      <c r="K404" s="656">
        <f t="shared" ref="K404:K410" si="45">SUM(C404:J404)</f>
        <v>0</v>
      </c>
    </row>
    <row r="405" spans="1:11" ht="12" x14ac:dyDescent="0.2">
      <c r="A405" s="736" t="s">
        <v>197</v>
      </c>
      <c r="B405" s="737">
        <v>4220</v>
      </c>
      <c r="C405" s="726"/>
      <c r="D405" s="525"/>
      <c r="E405" s="525"/>
      <c r="F405" s="525"/>
      <c r="G405" s="522"/>
      <c r="H405" s="1022"/>
      <c r="I405" s="525"/>
      <c r="J405" s="525"/>
      <c r="K405" s="656">
        <f t="shared" si="45"/>
        <v>0</v>
      </c>
    </row>
    <row r="406" spans="1:11" ht="12" x14ac:dyDescent="0.2">
      <c r="A406" s="738" t="s">
        <v>198</v>
      </c>
      <c r="B406" s="737">
        <v>4230</v>
      </c>
      <c r="C406" s="726"/>
      <c r="D406" s="525"/>
      <c r="E406" s="525"/>
      <c r="F406" s="525"/>
      <c r="G406" s="522"/>
      <c r="H406" s="1022"/>
      <c r="I406" s="525"/>
      <c r="J406" s="525"/>
      <c r="K406" s="656">
        <f t="shared" si="45"/>
        <v>0</v>
      </c>
    </row>
    <row r="407" spans="1:11" ht="12" x14ac:dyDescent="0.2">
      <c r="A407" s="736" t="s">
        <v>199</v>
      </c>
      <c r="B407" s="737">
        <v>4240</v>
      </c>
      <c r="C407" s="726"/>
      <c r="D407" s="525"/>
      <c r="E407" s="525"/>
      <c r="F407" s="525"/>
      <c r="G407" s="522"/>
      <c r="H407" s="1022"/>
      <c r="I407" s="525"/>
      <c r="J407" s="525"/>
      <c r="K407" s="656">
        <f t="shared" si="45"/>
        <v>0</v>
      </c>
    </row>
    <row r="408" spans="1:11" ht="12" x14ac:dyDescent="0.2">
      <c r="A408" s="736" t="s">
        <v>200</v>
      </c>
      <c r="B408" s="737">
        <v>4270</v>
      </c>
      <c r="C408" s="726"/>
      <c r="D408" s="525"/>
      <c r="E408" s="525"/>
      <c r="F408" s="525"/>
      <c r="G408" s="522"/>
      <c r="H408" s="1022"/>
      <c r="I408" s="525"/>
      <c r="J408" s="525"/>
      <c r="K408" s="656">
        <f t="shared" si="45"/>
        <v>0</v>
      </c>
    </row>
    <row r="409" spans="1:11" ht="12" x14ac:dyDescent="0.2">
      <c r="A409" s="736" t="s">
        <v>201</v>
      </c>
      <c r="B409" s="737">
        <v>4280</v>
      </c>
      <c r="C409" s="726"/>
      <c r="D409" s="525"/>
      <c r="E409" s="525"/>
      <c r="F409" s="525"/>
      <c r="G409" s="522"/>
      <c r="H409" s="1022"/>
      <c r="I409" s="525"/>
      <c r="J409" s="525"/>
      <c r="K409" s="656">
        <f t="shared" si="45"/>
        <v>0</v>
      </c>
    </row>
    <row r="410" spans="1:11" ht="12" x14ac:dyDescent="0.2">
      <c r="A410" s="738" t="s">
        <v>761</v>
      </c>
      <c r="B410" s="739">
        <v>4290</v>
      </c>
      <c r="C410" s="726"/>
      <c r="D410" s="525"/>
      <c r="E410" s="525"/>
      <c r="F410" s="525"/>
      <c r="G410" s="522"/>
      <c r="H410" s="1022"/>
      <c r="I410" s="525"/>
      <c r="J410" s="525"/>
      <c r="K410" s="656">
        <f t="shared" si="45"/>
        <v>0</v>
      </c>
    </row>
    <row r="411" spans="1:11" ht="12.75" thickBot="1" x14ac:dyDescent="0.25">
      <c r="A411" s="740" t="s">
        <v>699</v>
      </c>
      <c r="B411" s="732">
        <v>4200</v>
      </c>
      <c r="C411" s="726"/>
      <c r="D411" s="525"/>
      <c r="E411" s="525"/>
      <c r="F411" s="525"/>
      <c r="G411" s="522"/>
      <c r="H411" s="741">
        <f>SUM(H404:H410)</f>
        <v>0</v>
      </c>
      <c r="I411" s="525"/>
      <c r="J411" s="525"/>
      <c r="K411" s="741">
        <f>SUM(K404:K410)</f>
        <v>0</v>
      </c>
    </row>
    <row r="412" spans="1:11" ht="12.75" thickTop="1" x14ac:dyDescent="0.2">
      <c r="A412" s="742" t="s">
        <v>202</v>
      </c>
      <c r="B412" s="743">
        <v>4310</v>
      </c>
      <c r="C412" s="726"/>
      <c r="D412" s="525"/>
      <c r="E412" s="525"/>
      <c r="F412" s="525"/>
      <c r="G412" s="522"/>
      <c r="H412" s="1022"/>
      <c r="I412" s="525"/>
      <c r="J412" s="525"/>
      <c r="K412" s="656">
        <f t="shared" ref="K412:K418" si="46">SUM(C412:J412)</f>
        <v>0</v>
      </c>
    </row>
    <row r="413" spans="1:11" ht="12" x14ac:dyDescent="0.2">
      <c r="A413" s="727" t="s">
        <v>203</v>
      </c>
      <c r="B413" s="189">
        <v>4320</v>
      </c>
      <c r="C413" s="726"/>
      <c r="D413" s="525"/>
      <c r="E413" s="525"/>
      <c r="F413" s="525"/>
      <c r="G413" s="522"/>
      <c r="H413" s="1022"/>
      <c r="I413" s="525"/>
      <c r="J413" s="525"/>
      <c r="K413" s="656">
        <f t="shared" si="46"/>
        <v>0</v>
      </c>
    </row>
    <row r="414" spans="1:11" ht="12" x14ac:dyDescent="0.2">
      <c r="A414" s="727" t="s">
        <v>204</v>
      </c>
      <c r="B414" s="189">
        <v>4330</v>
      </c>
      <c r="C414" s="726"/>
      <c r="D414" s="525"/>
      <c r="E414" s="525"/>
      <c r="F414" s="525"/>
      <c r="G414" s="522"/>
      <c r="H414" s="1022"/>
      <c r="I414" s="525"/>
      <c r="J414" s="525"/>
      <c r="K414" s="656">
        <f t="shared" si="46"/>
        <v>0</v>
      </c>
    </row>
    <row r="415" spans="1:11" ht="12" x14ac:dyDescent="0.2">
      <c r="A415" s="727" t="s">
        <v>205</v>
      </c>
      <c r="B415" s="189">
        <v>4340</v>
      </c>
      <c r="C415" s="726"/>
      <c r="D415" s="525"/>
      <c r="E415" s="525"/>
      <c r="F415" s="525"/>
      <c r="G415" s="522"/>
      <c r="H415" s="1022"/>
      <c r="I415" s="525"/>
      <c r="J415" s="525"/>
      <c r="K415" s="656">
        <f t="shared" si="46"/>
        <v>0</v>
      </c>
    </row>
    <row r="416" spans="1:11" ht="12" x14ac:dyDescent="0.2">
      <c r="A416" s="727" t="s">
        <v>206</v>
      </c>
      <c r="B416" s="189">
        <v>4370</v>
      </c>
      <c r="C416" s="726"/>
      <c r="D416" s="525"/>
      <c r="E416" s="525"/>
      <c r="F416" s="525"/>
      <c r="G416" s="522"/>
      <c r="H416" s="1022"/>
      <c r="I416" s="525"/>
      <c r="J416" s="525"/>
      <c r="K416" s="656">
        <f t="shared" si="46"/>
        <v>0</v>
      </c>
    </row>
    <row r="417" spans="1:11" ht="12" x14ac:dyDescent="0.2">
      <c r="A417" s="727" t="s">
        <v>207</v>
      </c>
      <c r="B417" s="189">
        <v>4380</v>
      </c>
      <c r="C417" s="726"/>
      <c r="D417" s="525"/>
      <c r="E417" s="538"/>
      <c r="F417" s="525"/>
      <c r="G417" s="522"/>
      <c r="H417" s="1022"/>
      <c r="I417" s="525"/>
      <c r="J417" s="525"/>
      <c r="K417" s="656">
        <f t="shared" si="46"/>
        <v>0</v>
      </c>
    </row>
    <row r="418" spans="1:11" ht="12" x14ac:dyDescent="0.2">
      <c r="A418" s="727" t="s">
        <v>762</v>
      </c>
      <c r="B418" s="189">
        <v>4390</v>
      </c>
      <c r="C418" s="726"/>
      <c r="D418" s="525"/>
      <c r="E418" s="536"/>
      <c r="F418" s="525"/>
      <c r="G418" s="522"/>
      <c r="H418" s="1022"/>
      <c r="I418" s="525"/>
      <c r="J418" s="525"/>
      <c r="K418" s="656">
        <f t="shared" si="46"/>
        <v>0</v>
      </c>
    </row>
    <row r="419" spans="1:11" ht="12.75" thickBot="1" x14ac:dyDescent="0.25">
      <c r="A419" s="744" t="s">
        <v>700</v>
      </c>
      <c r="B419" s="701">
        <v>4300</v>
      </c>
      <c r="C419" s="726"/>
      <c r="D419" s="525"/>
      <c r="E419" s="546">
        <f>SUM(E412:E418)</f>
        <v>0</v>
      </c>
      <c r="F419" s="525"/>
      <c r="G419" s="522"/>
      <c r="H419" s="546">
        <f>SUM(H412:H418)</f>
        <v>0</v>
      </c>
      <c r="I419" s="525"/>
      <c r="J419" s="525"/>
      <c r="K419" s="546">
        <f>SUM(K412:K418)</f>
        <v>0</v>
      </c>
    </row>
    <row r="420" spans="1:11" ht="12.75" thickTop="1" x14ac:dyDescent="0.2">
      <c r="A420" s="745" t="s">
        <v>674</v>
      </c>
      <c r="B420" s="746">
        <v>4400</v>
      </c>
      <c r="C420" s="726"/>
      <c r="D420" s="525"/>
      <c r="E420" s="747"/>
      <c r="F420" s="525"/>
      <c r="G420" s="522"/>
      <c r="H420" s="747"/>
      <c r="I420" s="525"/>
      <c r="J420" s="525"/>
      <c r="K420" s="748">
        <f>SUM(C420:J420)</f>
        <v>0</v>
      </c>
    </row>
    <row r="421" spans="1:11" ht="12.75" thickBot="1" x14ac:dyDescent="0.25">
      <c r="A421" s="740" t="s">
        <v>675</v>
      </c>
      <c r="B421" s="732">
        <v>4000</v>
      </c>
      <c r="C421" s="726"/>
      <c r="D421" s="525"/>
      <c r="E421" s="546">
        <f>SUM(E403,E411,E419,E420)</f>
        <v>0</v>
      </c>
      <c r="F421" s="525"/>
      <c r="G421" s="522"/>
      <c r="H421" s="546">
        <f>SUM(H403,H411,H419,H420)</f>
        <v>1051</v>
      </c>
      <c r="I421" s="525"/>
      <c r="J421" s="525"/>
      <c r="K421" s="546">
        <f>SUM(K403,K411,K419,K420)</f>
        <v>1051</v>
      </c>
    </row>
    <row r="422" spans="1:11" ht="12.75" thickTop="1" x14ac:dyDescent="0.2">
      <c r="A422" s="1557" t="s">
        <v>908</v>
      </c>
      <c r="B422" s="1558">
        <v>5000</v>
      </c>
      <c r="C422" s="1559"/>
      <c r="D422" s="1560"/>
      <c r="E422" s="1560"/>
      <c r="F422" s="1560"/>
      <c r="G422" s="1560"/>
      <c r="H422" s="1561"/>
      <c r="I422" s="1560"/>
      <c r="J422" s="1560"/>
      <c r="K422" s="1562"/>
    </row>
    <row r="423" spans="1:11" ht="12" x14ac:dyDescent="0.2">
      <c r="A423" s="1563" t="s">
        <v>212</v>
      </c>
      <c r="B423" s="1564"/>
      <c r="C423" s="1539"/>
      <c r="D423" s="1539"/>
      <c r="E423" s="1539"/>
      <c r="F423" s="1539"/>
      <c r="G423" s="1539"/>
      <c r="H423" s="1539"/>
      <c r="I423" s="1539"/>
      <c r="J423" s="1539"/>
      <c r="K423" s="1539"/>
    </row>
    <row r="424" spans="1:11" ht="12" x14ac:dyDescent="0.2">
      <c r="A424" s="1565" t="s">
        <v>319</v>
      </c>
      <c r="B424" s="1566">
        <v>5110</v>
      </c>
      <c r="C424" s="1539"/>
      <c r="D424" s="1539"/>
      <c r="E424" s="1539"/>
      <c r="F424" s="1539"/>
      <c r="G424" s="1539"/>
      <c r="H424" s="1567"/>
      <c r="I424" s="1539"/>
      <c r="J424" s="1539"/>
      <c r="K424" s="1568">
        <f>SUM(C424:J424)</f>
        <v>0</v>
      </c>
    </row>
    <row r="425" spans="1:11" ht="12" x14ac:dyDescent="0.2">
      <c r="A425" s="1569" t="s">
        <v>909</v>
      </c>
      <c r="B425" s="1566">
        <v>5130</v>
      </c>
      <c r="C425" s="1539"/>
      <c r="D425" s="1539"/>
      <c r="E425" s="1539"/>
      <c r="F425" s="1539"/>
      <c r="G425" s="1539"/>
      <c r="H425" s="1567"/>
      <c r="I425" s="1539"/>
      <c r="J425" s="1539"/>
      <c r="K425" s="1568">
        <f>SUM(C425:J425)</f>
        <v>0</v>
      </c>
    </row>
    <row r="426" spans="1:11" ht="12" x14ac:dyDescent="0.2">
      <c r="A426" s="1569" t="s">
        <v>910</v>
      </c>
      <c r="B426" s="1566">
        <v>5150</v>
      </c>
      <c r="C426" s="1539"/>
      <c r="D426" s="1539"/>
      <c r="E426" s="1539"/>
      <c r="F426" s="1539"/>
      <c r="G426" s="1539"/>
      <c r="H426" s="1567"/>
      <c r="I426" s="1539"/>
      <c r="J426" s="1539"/>
      <c r="K426" s="1568">
        <f>SUM(C426:J426)</f>
        <v>0</v>
      </c>
    </row>
    <row r="427" spans="1:11" ht="12.75" thickBot="1" x14ac:dyDescent="0.25">
      <c r="A427" s="1570" t="s">
        <v>190</v>
      </c>
      <c r="B427" s="1571">
        <v>5000</v>
      </c>
      <c r="C427" s="1539"/>
      <c r="D427" s="1539"/>
      <c r="E427" s="1539"/>
      <c r="F427" s="1539"/>
      <c r="G427" s="1539"/>
      <c r="H427" s="1572">
        <f>SUM(H424:H426)</f>
        <v>0</v>
      </c>
      <c r="I427" s="1539"/>
      <c r="J427" s="1539"/>
      <c r="K427" s="1572">
        <f>SUM(K424:K426)</f>
        <v>0</v>
      </c>
    </row>
    <row r="428" spans="1:11" ht="13.5" thickTop="1" thickBot="1" x14ac:dyDescent="0.25">
      <c r="A428" s="1573" t="s">
        <v>911</v>
      </c>
      <c r="B428" s="1574">
        <v>6000</v>
      </c>
      <c r="C428" s="1539"/>
      <c r="D428" s="1539"/>
      <c r="E428" s="1575"/>
      <c r="F428" s="1539"/>
      <c r="G428" s="1539"/>
      <c r="H428" s="1576"/>
      <c r="I428" s="1575"/>
      <c r="J428" s="1539"/>
      <c r="K428" s="1568">
        <f>SUM(C428:J428)</f>
        <v>0</v>
      </c>
    </row>
    <row r="429" spans="1:11" s="1507" customFormat="1" ht="13.5" customHeight="1" thickTop="1" thickBot="1" x14ac:dyDescent="0.25">
      <c r="A429" s="1779" t="s">
        <v>490</v>
      </c>
      <c r="B429" s="1780"/>
      <c r="C429" s="1115">
        <f>SUM(C351+C393+C394)</f>
        <v>31273</v>
      </c>
      <c r="D429" s="1115">
        <f>SUM(D351+D393+D394)</f>
        <v>6593</v>
      </c>
      <c r="E429" s="1115">
        <f>SUM(E351+E393+E394+E421)</f>
        <v>62911</v>
      </c>
      <c r="F429" s="1115">
        <f>SUM(F351+F393+F394)</f>
        <v>0</v>
      </c>
      <c r="G429" s="1115">
        <f>SUM(G351+G393+G394)</f>
        <v>0</v>
      </c>
      <c r="H429" s="1115">
        <f>SUM(H351+H393+H394+H421+H427+H428)</f>
        <v>1051</v>
      </c>
      <c r="I429" s="1115">
        <f>SUM(I351+I393+I394)</f>
        <v>0</v>
      </c>
      <c r="J429" s="1115">
        <f>SUM(J351+J393+J394)</f>
        <v>0</v>
      </c>
      <c r="K429" s="1115">
        <f>SUM(K351+K393+K394+K421+K427+K428)</f>
        <v>101828</v>
      </c>
    </row>
    <row r="430" spans="1:11" ht="15.75" customHeight="1" thickTop="1" thickBot="1" x14ac:dyDescent="0.25">
      <c r="A430" s="1781" t="s">
        <v>78</v>
      </c>
      <c r="B430" s="1782"/>
      <c r="C430" s="1123"/>
      <c r="D430" s="1123"/>
      <c r="E430" s="1124"/>
      <c r="F430" s="1124"/>
      <c r="G430" s="1124"/>
      <c r="H430" s="1124"/>
      <c r="I430" s="1124"/>
      <c r="J430" s="1125"/>
      <c r="K430" s="1126">
        <f>'EstRev 6-11'!J270-'EstExp 12-20'!K429</f>
        <v>1999</v>
      </c>
    </row>
    <row r="431" spans="1:11" ht="6.75" customHeight="1" thickTop="1" x14ac:dyDescent="0.2">
      <c r="A431" s="1501"/>
      <c r="B431" s="1502"/>
      <c r="C431" s="1503"/>
      <c r="D431" s="1504"/>
      <c r="E431" s="1504"/>
      <c r="F431" s="1504"/>
      <c r="G431" s="1504"/>
      <c r="H431" s="1504"/>
      <c r="I431" s="1504"/>
      <c r="J431" s="1505"/>
      <c r="K431" s="1506"/>
    </row>
    <row r="432" spans="1:11" ht="12" x14ac:dyDescent="0.2">
      <c r="A432" s="1234" t="s">
        <v>217</v>
      </c>
      <c r="B432" s="1083"/>
      <c r="C432" s="1084"/>
      <c r="D432" s="1085"/>
      <c r="E432" s="1085"/>
      <c r="F432" s="1085"/>
      <c r="G432" s="1085"/>
      <c r="H432" s="1085"/>
      <c r="I432" s="1085"/>
      <c r="J432" s="1085"/>
      <c r="K432" s="1086"/>
    </row>
    <row r="433" spans="1:11" ht="12" x14ac:dyDescent="0.2">
      <c r="A433" s="1235" t="s">
        <v>196</v>
      </c>
      <c r="B433" s="1236" t="s">
        <v>112</v>
      </c>
      <c r="C433" s="1087"/>
      <c r="D433" s="1088"/>
      <c r="E433" s="1088"/>
      <c r="F433" s="1088"/>
      <c r="G433" s="1088"/>
      <c r="H433" s="1088"/>
      <c r="I433" s="1088"/>
      <c r="J433" s="1088"/>
      <c r="K433" s="1089"/>
    </row>
    <row r="434" spans="1:11" ht="12" x14ac:dyDescent="0.2">
      <c r="A434" s="1237" t="s">
        <v>238</v>
      </c>
      <c r="B434" s="1238">
        <v>2500</v>
      </c>
      <c r="C434" s="1090"/>
      <c r="D434" s="1090"/>
      <c r="E434" s="1090"/>
      <c r="F434" s="1090"/>
      <c r="G434" s="1090"/>
      <c r="H434" s="1090"/>
      <c r="I434" s="1090"/>
      <c r="J434" s="1090"/>
      <c r="K434" s="1090"/>
    </row>
    <row r="435" spans="1:11" ht="12" x14ac:dyDescent="0.2">
      <c r="A435" s="1091" t="s">
        <v>243</v>
      </c>
      <c r="B435" s="1092">
        <v>2530</v>
      </c>
      <c r="C435" s="1022"/>
      <c r="D435" s="1022"/>
      <c r="E435" s="1022"/>
      <c r="F435" s="1022"/>
      <c r="G435" s="1022"/>
      <c r="H435" s="1022"/>
      <c r="I435" s="1022"/>
      <c r="J435" s="1090"/>
      <c r="K435" s="447">
        <f>SUM(C435:J435)</f>
        <v>0</v>
      </c>
    </row>
    <row r="436" spans="1:11" ht="12" x14ac:dyDescent="0.2">
      <c r="A436" s="1091" t="s">
        <v>269</v>
      </c>
      <c r="B436" s="1092">
        <v>2540</v>
      </c>
      <c r="C436" s="1022"/>
      <c r="D436" s="1022"/>
      <c r="E436" s="1022">
        <v>25000</v>
      </c>
      <c r="F436" s="1022"/>
      <c r="G436" s="1022"/>
      <c r="H436" s="1022"/>
      <c r="I436" s="1022"/>
      <c r="J436" s="1090"/>
      <c r="K436" s="447">
        <f>SUM(C436:J436)</f>
        <v>25000</v>
      </c>
    </row>
    <row r="437" spans="1:11" ht="12.75" thickBot="1" x14ac:dyDescent="0.25">
      <c r="A437" s="1095" t="s">
        <v>558</v>
      </c>
      <c r="B437" s="1096">
        <v>2500</v>
      </c>
      <c r="C437" s="1097">
        <f>SUM(C435:C436)</f>
        <v>0</v>
      </c>
      <c r="D437" s="1097">
        <f t="shared" ref="D437:K437" si="47">SUM(D435:D436)</f>
        <v>0</v>
      </c>
      <c r="E437" s="1097">
        <f t="shared" si="47"/>
        <v>25000</v>
      </c>
      <c r="F437" s="1097">
        <f t="shared" si="47"/>
        <v>0</v>
      </c>
      <c r="G437" s="1097">
        <f t="shared" si="47"/>
        <v>0</v>
      </c>
      <c r="H437" s="1097">
        <f t="shared" si="47"/>
        <v>0</v>
      </c>
      <c r="I437" s="1097">
        <f t="shared" si="47"/>
        <v>0</v>
      </c>
      <c r="J437" s="1090"/>
      <c r="K437" s="1098">
        <f t="shared" si="47"/>
        <v>25000</v>
      </c>
    </row>
    <row r="438" spans="1:11" ht="12.75" thickTop="1" x14ac:dyDescent="0.2">
      <c r="A438" s="1239" t="s">
        <v>777</v>
      </c>
      <c r="B438" s="1240">
        <v>2900</v>
      </c>
      <c r="C438" s="1022"/>
      <c r="D438" s="1022"/>
      <c r="E438" s="1022"/>
      <c r="F438" s="1022"/>
      <c r="G438" s="1022"/>
      <c r="H438" s="1022"/>
      <c r="I438" s="1022"/>
      <c r="J438" s="1090"/>
      <c r="K438" s="712">
        <f>SUM(C438:J438)</f>
        <v>0</v>
      </c>
    </row>
    <row r="439" spans="1:11" ht="12.75" thickBot="1" x14ac:dyDescent="0.25">
      <c r="A439" s="1486" t="s">
        <v>560</v>
      </c>
      <c r="B439" s="1100">
        <v>2000</v>
      </c>
      <c r="C439" s="1098">
        <f>SUM(C437,C438)</f>
        <v>0</v>
      </c>
      <c r="D439" s="1098">
        <f t="shared" ref="D439:I439" si="48">SUM(D437,D438)</f>
        <v>0</v>
      </c>
      <c r="E439" s="1098">
        <f t="shared" si="48"/>
        <v>25000</v>
      </c>
      <c r="F439" s="1098">
        <f t="shared" si="48"/>
        <v>0</v>
      </c>
      <c r="G439" s="1098">
        <f t="shared" si="48"/>
        <v>0</v>
      </c>
      <c r="H439" s="1098">
        <f t="shared" si="48"/>
        <v>0</v>
      </c>
      <c r="I439" s="1098">
        <f t="shared" si="48"/>
        <v>0</v>
      </c>
      <c r="J439" s="1090"/>
      <c r="K439" s="1098">
        <f>SUM(K437,K438)</f>
        <v>25000</v>
      </c>
    </row>
    <row r="440" spans="1:11" ht="12.75" thickTop="1" x14ac:dyDescent="0.2">
      <c r="A440" s="1241" t="s">
        <v>139</v>
      </c>
      <c r="B440" s="1242">
        <v>4000</v>
      </c>
      <c r="C440" s="1101"/>
      <c r="D440" s="1102"/>
      <c r="E440" s="1102"/>
      <c r="F440" s="1102"/>
      <c r="G440" s="1102"/>
      <c r="H440" s="1102"/>
      <c r="I440" s="1102"/>
      <c r="J440" s="1088"/>
      <c r="K440" s="1103"/>
    </row>
    <row r="441" spans="1:11" ht="12" x14ac:dyDescent="0.2">
      <c r="A441" s="1104" t="s">
        <v>704</v>
      </c>
      <c r="B441" s="1105">
        <v>4110</v>
      </c>
      <c r="C441" s="1090"/>
      <c r="D441" s="1090"/>
      <c r="E441" s="1090"/>
      <c r="F441" s="1090"/>
      <c r="G441" s="1090"/>
      <c r="H441" s="1106"/>
      <c r="I441" s="1107"/>
      <c r="J441" s="1090"/>
      <c r="K441" s="1108">
        <f>H441</f>
        <v>0</v>
      </c>
    </row>
    <row r="442" spans="1:11" ht="12" x14ac:dyDescent="0.2">
      <c r="A442" s="1104" t="s">
        <v>705</v>
      </c>
      <c r="B442" s="1105">
        <v>4120</v>
      </c>
      <c r="C442" s="1090"/>
      <c r="D442" s="1090"/>
      <c r="E442" s="1090"/>
      <c r="F442" s="1090"/>
      <c r="G442" s="1090"/>
      <c r="H442" s="1094"/>
      <c r="I442" s="1107"/>
      <c r="J442" s="1090"/>
      <c r="K442" s="1109">
        <f>H442</f>
        <v>0</v>
      </c>
    </row>
    <row r="443" spans="1:11" ht="12" x14ac:dyDescent="0.2">
      <c r="A443" s="1110" t="s">
        <v>761</v>
      </c>
      <c r="B443" s="1111">
        <v>4190</v>
      </c>
      <c r="C443" s="1090"/>
      <c r="D443" s="1090"/>
      <c r="E443" s="1090"/>
      <c r="F443" s="1090"/>
      <c r="G443" s="1090"/>
      <c r="H443" s="1112"/>
      <c r="I443" s="1113"/>
      <c r="J443" s="1090"/>
      <c r="K443" s="656">
        <f>H443</f>
        <v>0</v>
      </c>
    </row>
    <row r="444" spans="1:11" ht="12.75" thickBot="1" x14ac:dyDescent="0.25">
      <c r="A444" s="1095" t="s">
        <v>140</v>
      </c>
      <c r="B444" s="1114">
        <v>4000</v>
      </c>
      <c r="C444" s="1090"/>
      <c r="D444" s="1090"/>
      <c r="E444" s="1090"/>
      <c r="F444" s="1090"/>
      <c r="G444" s="1090"/>
      <c r="H444" s="1115">
        <f>SUM(H441:H443)</f>
        <v>0</v>
      </c>
      <c r="I444" s="1113"/>
      <c r="J444" s="1090"/>
      <c r="K444" s="1115">
        <f>SUM(K441:K443)</f>
        <v>0</v>
      </c>
    </row>
    <row r="445" spans="1:11" ht="12.75" thickTop="1" x14ac:dyDescent="0.2">
      <c r="A445" s="1235" t="s">
        <v>53</v>
      </c>
      <c r="B445" s="1243">
        <v>5000</v>
      </c>
      <c r="C445" s="1087"/>
      <c r="D445" s="1088"/>
      <c r="E445" s="1088"/>
      <c r="F445" s="1088"/>
      <c r="G445" s="1088"/>
      <c r="H445" s="1102"/>
      <c r="I445" s="1088"/>
      <c r="J445" s="1088"/>
      <c r="K445" s="1103"/>
    </row>
    <row r="446" spans="1:11" ht="12" x14ac:dyDescent="0.2">
      <c r="A446" s="1237" t="s">
        <v>212</v>
      </c>
      <c r="B446" s="1244">
        <v>5100</v>
      </c>
      <c r="C446" s="1090"/>
      <c r="D446" s="1090"/>
      <c r="E446" s="1090"/>
      <c r="F446" s="1090"/>
      <c r="G446" s="1090"/>
      <c r="H446" s="1090"/>
      <c r="I446" s="1090"/>
      <c r="J446" s="1090"/>
      <c r="K446" s="1090"/>
    </row>
    <row r="447" spans="1:11" ht="12" x14ac:dyDescent="0.2">
      <c r="A447" s="1091" t="s">
        <v>319</v>
      </c>
      <c r="B447" s="1116">
        <v>5110</v>
      </c>
      <c r="C447" s="1090"/>
      <c r="D447" s="1090"/>
      <c r="E447" s="1090"/>
      <c r="F447" s="1090"/>
      <c r="G447" s="1090"/>
      <c r="H447" s="1093"/>
      <c r="I447" s="1090"/>
      <c r="J447" s="1090"/>
      <c r="K447" s="447">
        <f>SUM(C447:J447)</f>
        <v>0</v>
      </c>
    </row>
    <row r="448" spans="1:11" ht="12" x14ac:dyDescent="0.2">
      <c r="A448" s="1117" t="s">
        <v>767</v>
      </c>
      <c r="B448" s="1118">
        <v>5150</v>
      </c>
      <c r="C448" s="1090"/>
      <c r="D448" s="1090"/>
      <c r="E448" s="1090"/>
      <c r="F448" s="1090"/>
      <c r="G448" s="1090"/>
      <c r="H448" s="1093"/>
      <c r="I448" s="1090"/>
      <c r="J448" s="1090"/>
      <c r="K448" s="447">
        <f>SUM(C448:J448)</f>
        <v>0</v>
      </c>
    </row>
    <row r="449" spans="1:11" ht="12.75" thickBot="1" x14ac:dyDescent="0.25">
      <c r="A449" s="1119" t="s">
        <v>50</v>
      </c>
      <c r="B449" s="1120">
        <v>5100</v>
      </c>
      <c r="C449" s="1090"/>
      <c r="D449" s="1090"/>
      <c r="E449" s="1090"/>
      <c r="F449" s="1090"/>
      <c r="G449" s="1090"/>
      <c r="H449" s="1115">
        <f>SUM(H447:H448)</f>
        <v>0</v>
      </c>
      <c r="I449" s="1090"/>
      <c r="J449" s="1090"/>
      <c r="K449" s="619">
        <f>SUM(K447:K448)</f>
        <v>0</v>
      </c>
    </row>
    <row r="450" spans="1:11" ht="12.75" thickTop="1" x14ac:dyDescent="0.2">
      <c r="A450" s="1245" t="s">
        <v>231</v>
      </c>
      <c r="B450" s="1246">
        <v>5200</v>
      </c>
      <c r="C450" s="1090"/>
      <c r="D450" s="1090"/>
      <c r="E450" s="1090"/>
      <c r="F450" s="1090"/>
      <c r="G450" s="1090"/>
      <c r="H450" s="1099"/>
      <c r="I450" s="1090"/>
      <c r="J450" s="1090"/>
      <c r="K450" s="942">
        <f>H450</f>
        <v>0</v>
      </c>
    </row>
    <row r="451" spans="1:11" ht="27" thickBot="1" x14ac:dyDescent="0.25">
      <c r="A451" s="1247" t="s">
        <v>778</v>
      </c>
      <c r="B451" s="1246">
        <v>5300</v>
      </c>
      <c r="C451" s="1090"/>
      <c r="D451" s="1090"/>
      <c r="E451" s="1090"/>
      <c r="F451" s="1090"/>
      <c r="G451" s="1090"/>
      <c r="H451" s="1094"/>
      <c r="I451" s="1090"/>
      <c r="J451" s="1090"/>
      <c r="K451" s="1121">
        <f>H451</f>
        <v>0</v>
      </c>
    </row>
    <row r="452" spans="1:11" ht="13.5" thickTop="1" thickBot="1" x14ac:dyDescent="0.25">
      <c r="A452" s="1095" t="s">
        <v>190</v>
      </c>
      <c r="B452" s="1114">
        <v>5000</v>
      </c>
      <c r="C452" s="1090"/>
      <c r="D452" s="1090"/>
      <c r="E452" s="1090"/>
      <c r="F452" s="1090"/>
      <c r="G452" s="1090"/>
      <c r="H452" s="1097">
        <f>SUM(H449:H451)</f>
        <v>0</v>
      </c>
      <c r="I452" s="1090"/>
      <c r="J452" s="1090"/>
      <c r="K452" s="1098">
        <f>SUM(K449:K451)</f>
        <v>0</v>
      </c>
    </row>
    <row r="453" spans="1:11" ht="13.5" thickTop="1" thickBot="1" x14ac:dyDescent="0.25">
      <c r="A453" s="1248" t="s">
        <v>414</v>
      </c>
      <c r="B453" s="1243">
        <v>6000</v>
      </c>
      <c r="C453" s="1090"/>
      <c r="D453" s="1090"/>
      <c r="E453" s="1090"/>
      <c r="F453" s="1090"/>
      <c r="G453" s="1090"/>
      <c r="H453" s="1122"/>
      <c r="I453" s="1090"/>
      <c r="J453" s="1090"/>
      <c r="K453" s="620">
        <f>SUM(C453:J453)</f>
        <v>0</v>
      </c>
    </row>
    <row r="454" spans="1:11" ht="13.5" thickTop="1" thickBot="1" x14ac:dyDescent="0.25">
      <c r="A454" s="1779" t="s">
        <v>490</v>
      </c>
      <c r="B454" s="1780"/>
      <c r="C454" s="1115">
        <f>SUM(C439)</f>
        <v>0</v>
      </c>
      <c r="D454" s="1115">
        <f>SUM(D439)</f>
        <v>0</v>
      </c>
      <c r="E454" s="1115">
        <f>SUM(E439)</f>
        <v>25000</v>
      </c>
      <c r="F454" s="1115">
        <f>SUM(F439)</f>
        <v>0</v>
      </c>
      <c r="G454" s="1115">
        <f>SUM(G439)</f>
        <v>0</v>
      </c>
      <c r="H454" s="1115">
        <f>SUM(H439,H444,H452,H453)</f>
        <v>0</v>
      </c>
      <c r="I454" s="1115">
        <f>SUM(I439)</f>
        <v>0</v>
      </c>
      <c r="J454" s="1090"/>
      <c r="K454" s="1115">
        <f>SUM(K439,K444,K452,K453)</f>
        <v>25000</v>
      </c>
    </row>
    <row r="455" spans="1:11" ht="14.25" thickTop="1" thickBot="1" x14ac:dyDescent="0.25">
      <c r="A455" s="1781" t="s">
        <v>78</v>
      </c>
      <c r="B455" s="1782"/>
      <c r="C455" s="1123"/>
      <c r="D455" s="1123"/>
      <c r="E455" s="1124"/>
      <c r="F455" s="1124"/>
      <c r="G455" s="1124"/>
      <c r="H455" s="1124"/>
      <c r="I455" s="1124"/>
      <c r="J455" s="1125"/>
      <c r="K455" s="1126">
        <f>'EstRev 6-11'!K270-'EstExp 12-20'!K454</f>
        <v>-13433</v>
      </c>
    </row>
    <row r="456" spans="1:11" ht="9.75" thickTop="1" x14ac:dyDescent="0.15"/>
  </sheetData>
  <sheetProtection sheet="1" objects="1" scenarios="1" formatCells="0" formatColumns="0" formatRows="0" insertColumns="0" insertRows="0" insertHyperlinks="0" deleteColumns="0" deleteRows="0" sort="0" autoFilter="0" pivotTables="0"/>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formula1>-9999999999</formula1>
      <formula2>9999999999</formula2>
    </dataValidation>
  </dataValidations>
  <printOptions headings="1" gridLinesSet="0"/>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12" sqref="B12"/>
    </sheetView>
  </sheetViews>
  <sheetFormatPr defaultRowHeight="12.75" x14ac:dyDescent="0.2"/>
  <cols>
    <col min="1" max="1" width="2.85546875" style="1256" customWidth="1"/>
    <col min="2" max="2" width="76.7109375" style="1256" customWidth="1"/>
    <col min="3" max="3" width="16" style="1256" customWidth="1"/>
    <col min="4" max="4" width="7.85546875" style="1256" customWidth="1"/>
    <col min="5" max="16384" width="9.140625" style="1256"/>
  </cols>
  <sheetData>
    <row r="2" spans="1:3" ht="13.5" thickBot="1" x14ac:dyDescent="0.25">
      <c r="A2" s="1265"/>
      <c r="B2" s="1266" t="s">
        <v>439</v>
      </c>
      <c r="C2" s="1255"/>
    </row>
    <row r="3" spans="1:3" ht="13.5" thickTop="1" x14ac:dyDescent="0.2">
      <c r="A3" s="1267"/>
      <c r="B3" s="1268"/>
      <c r="C3" s="1257"/>
    </row>
    <row r="4" spans="1:3" x14ac:dyDescent="0.2">
      <c r="A4" s="1269"/>
      <c r="B4" s="1270"/>
    </row>
    <row r="5" spans="1:3" x14ac:dyDescent="0.2">
      <c r="A5" s="1271">
        <v>1</v>
      </c>
      <c r="B5" s="1272" t="s">
        <v>937</v>
      </c>
      <c r="C5">
        <v>16306</v>
      </c>
    </row>
    <row r="6" spans="1:3" x14ac:dyDescent="0.2">
      <c r="A6" s="1271">
        <v>2</v>
      </c>
      <c r="B6" s="1272" t="s">
        <v>984</v>
      </c>
    </row>
    <row r="7" spans="1:3" x14ac:dyDescent="0.2">
      <c r="A7" s="1271">
        <v>3</v>
      </c>
      <c r="B7" s="1272" t="s">
        <v>985</v>
      </c>
    </row>
    <row r="8" spans="1:3" x14ac:dyDescent="0.2">
      <c r="A8" s="1271">
        <v>4</v>
      </c>
      <c r="B8" s="1272" t="s">
        <v>986</v>
      </c>
    </row>
    <row r="9" spans="1:3" x14ac:dyDescent="0.2">
      <c r="B9" s="1256" t="s">
        <v>987</v>
      </c>
    </row>
    <row r="10" spans="1:3" x14ac:dyDescent="0.2">
      <c r="B10" s="1256" t="s">
        <v>988</v>
      </c>
    </row>
    <row r="11" spans="1:3" x14ac:dyDescent="0.2">
      <c r="B11" s="1256" t="s">
        <v>989</v>
      </c>
    </row>
    <row r="12" spans="1:3" x14ac:dyDescent="0.2">
      <c r="B12" s="1256" t="s">
        <v>990</v>
      </c>
    </row>
    <row r="19" spans="4:4" x14ac:dyDescent="0.2">
      <c r="D19" s="1258"/>
    </row>
    <row r="51" spans="1:4" x14ac:dyDescent="0.2">
      <c r="D51" s="1259"/>
    </row>
    <row r="54" spans="1:4" ht="13.5" thickBot="1" x14ac:dyDescent="0.25">
      <c r="A54" s="1260"/>
      <c r="B54" s="1260"/>
      <c r="C54" s="1260"/>
    </row>
    <row r="55" spans="1:4" ht="13.5" thickTop="1" x14ac:dyDescent="0.2"/>
  </sheetData>
  <phoneticPr fontId="5" type="noConversion"/>
  <pageMargins left="0.55000000000000004" right="0.48" top="0.72" bottom="0.7" header="0.5" footer="0.5"/>
  <pageSetup firstPageNumber="21" fitToHeight="0"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G5" sqref="G5"/>
    </sheetView>
  </sheetViews>
  <sheetFormatPr defaultRowHeight="12.75" x14ac:dyDescent="0.2"/>
  <cols>
    <col min="1" max="1" width="33.5703125" style="601" customWidth="1"/>
    <col min="2" max="6" width="16.7109375" style="601" customWidth="1"/>
    <col min="7" max="16384" width="9.140625" style="601"/>
  </cols>
  <sheetData>
    <row r="1" spans="1:6" s="1273" customFormat="1" ht="39.75" customHeight="1" x14ac:dyDescent="0.2">
      <c r="A1" s="1793" t="s">
        <v>918</v>
      </c>
      <c r="B1" s="1794"/>
      <c r="C1" s="1794"/>
      <c r="D1" s="1794"/>
      <c r="E1" s="1794"/>
      <c r="F1" s="1795"/>
    </row>
    <row r="2" spans="1:6" ht="33.75" x14ac:dyDescent="0.2">
      <c r="A2" s="416" t="s">
        <v>698</v>
      </c>
      <c r="B2" s="1274" t="s">
        <v>683</v>
      </c>
      <c r="C2" s="1274" t="s">
        <v>684</v>
      </c>
      <c r="D2" s="1274" t="s">
        <v>685</v>
      </c>
      <c r="E2" s="1274" t="s">
        <v>686</v>
      </c>
      <c r="F2" s="1274" t="s">
        <v>523</v>
      </c>
    </row>
    <row r="3" spans="1:6" s="1278" customFormat="1" x14ac:dyDescent="0.2">
      <c r="A3" s="1275" t="s">
        <v>521</v>
      </c>
      <c r="B3" s="1276">
        <f>'BudgetSum 2-4'!C9</f>
        <v>1701164</v>
      </c>
      <c r="C3" s="1276">
        <f>'BudgetSum 2-4'!D9</f>
        <v>531404</v>
      </c>
      <c r="D3" s="1276">
        <f>'BudgetSum 2-4'!F9</f>
        <v>137910</v>
      </c>
      <c r="E3" s="1276">
        <f>'BudgetSum 2-4'!I9</f>
        <v>11617</v>
      </c>
      <c r="F3" s="1277">
        <f>SUM(B3:E3)</f>
        <v>2382095</v>
      </c>
    </row>
    <row r="4" spans="1:6" s="1278" customFormat="1" ht="13.5" thickBot="1" x14ac:dyDescent="0.25">
      <c r="A4" s="1275" t="s">
        <v>522</v>
      </c>
      <c r="B4" s="1279">
        <f>'BudgetSum 2-4'!C19</f>
        <v>1956025</v>
      </c>
      <c r="C4" s="1279">
        <f>'BudgetSum 2-4'!D19</f>
        <v>635200</v>
      </c>
      <c r="D4" s="1279">
        <f>'BudgetSum 2-4'!F19</f>
        <v>169515</v>
      </c>
      <c r="E4" s="1280"/>
      <c r="F4" s="1281">
        <f>SUM(B4:E4)</f>
        <v>2760740</v>
      </c>
    </row>
    <row r="5" spans="1:6" s="1278" customFormat="1" ht="14.25" thickTop="1" thickBot="1" x14ac:dyDescent="0.25">
      <c r="A5" s="1282" t="s">
        <v>492</v>
      </c>
      <c r="B5" s="1283">
        <f>(B3-B4)</f>
        <v>-254861</v>
      </c>
      <c r="C5" s="1283">
        <f>(C3-C4)</f>
        <v>-103796</v>
      </c>
      <c r="D5" s="1283">
        <f>(D3-D4)</f>
        <v>-31605</v>
      </c>
      <c r="E5" s="1279">
        <f>(E3-E4)</f>
        <v>11617</v>
      </c>
      <c r="F5" s="1284">
        <f>SUM(F3-F4)</f>
        <v>-378645</v>
      </c>
    </row>
    <row r="6" spans="1:6" s="1278" customFormat="1" ht="14.25" thickTop="1" thickBot="1" x14ac:dyDescent="0.25">
      <c r="A6" s="1285" t="s">
        <v>889</v>
      </c>
      <c r="B6" s="1286">
        <f>'BudgetSum 2-4'!C81</f>
        <v>613330</v>
      </c>
      <c r="C6" s="1286">
        <f>'BudgetSum 2-4'!D81</f>
        <v>1979888</v>
      </c>
      <c r="D6" s="1286">
        <f>'BudgetSum 2-4'!F81</f>
        <v>1288</v>
      </c>
      <c r="E6" s="1286">
        <f>'BudgetSum 2-4'!I81</f>
        <v>45018</v>
      </c>
      <c r="F6" s="1284">
        <f>SUM(B6:E6)</f>
        <v>2639524</v>
      </c>
    </row>
    <row r="7" spans="1:6" ht="50.25" customHeight="1" thickTop="1" x14ac:dyDescent="0.2">
      <c r="C7" s="1797" t="str">
        <f>IF(AND(F5&lt;0,F6&gt;=0,ABS(F5*3)&gt;ABS(F6)),A15,IF(AND(F5&lt;0,F6&gt;0,ABS(F5*3)&lt;=ABS(F6)),A16,IF(AND(F5&lt;0,F6&lt;0),A15,IF(F6=0,A18,A17))))</f>
        <v>Unbalanced budget, however, a deficit reduction plan is not required at this time.</v>
      </c>
      <c r="D7" s="1798"/>
      <c r="E7" s="1798"/>
      <c r="F7" s="1799"/>
    </row>
    <row r="8" spans="1:6" ht="36.75" customHeight="1" x14ac:dyDescent="0.2">
      <c r="A8" s="1800" t="s">
        <v>890</v>
      </c>
      <c r="B8" s="1801"/>
      <c r="C8" s="1801"/>
      <c r="D8" s="1801"/>
      <c r="E8" s="1802"/>
    </row>
    <row r="9" spans="1:6" ht="3.75" customHeight="1" x14ac:dyDescent="0.2">
      <c r="A9" s="1287"/>
      <c r="B9" s="1288"/>
      <c r="C9" s="1288"/>
      <c r="D9" s="1288"/>
      <c r="E9" s="1289"/>
    </row>
    <row r="10" spans="1:6" ht="25.5" customHeight="1" x14ac:dyDescent="0.2">
      <c r="A10" s="1803" t="s">
        <v>783</v>
      </c>
      <c r="B10" s="1804"/>
      <c r="C10" s="1804"/>
      <c r="D10" s="1804"/>
      <c r="E10" s="1804"/>
      <c r="F10" s="1290"/>
    </row>
    <row r="11" spans="1:6" ht="0.75" customHeight="1" x14ac:dyDescent="0.2">
      <c r="A11" s="1291"/>
      <c r="B11" s="1292"/>
      <c r="C11" s="1292"/>
      <c r="D11" s="1292"/>
      <c r="E11" s="1292"/>
      <c r="F11" s="1290"/>
    </row>
    <row r="12" spans="1:6" ht="26.25" customHeight="1" x14ac:dyDescent="0.2">
      <c r="A12" s="1805" t="s">
        <v>891</v>
      </c>
      <c r="B12" s="1804"/>
      <c r="C12" s="1804"/>
      <c r="D12" s="1804"/>
      <c r="E12" s="1804"/>
      <c r="F12" s="1290"/>
    </row>
    <row r="13" spans="1:6" x14ac:dyDescent="0.2">
      <c r="A13" s="1293" t="s">
        <v>232</v>
      </c>
      <c r="B13" s="1294"/>
      <c r="C13" s="1294"/>
      <c r="D13" s="1294"/>
      <c r="E13" s="1295"/>
      <c r="F13" s="1290"/>
    </row>
    <row r="14" spans="1:6" ht="30.75" hidden="1" customHeight="1" x14ac:dyDescent="0.2">
      <c r="A14" s="1296"/>
      <c r="B14" s="1297"/>
      <c r="C14" s="1297"/>
      <c r="D14" s="1297"/>
      <c r="E14" s="1290"/>
      <c r="F14" s="1290"/>
    </row>
    <row r="15" spans="1:6" ht="40.5" hidden="1" customHeight="1" x14ac:dyDescent="0.2">
      <c r="A15" s="1796" t="s">
        <v>784</v>
      </c>
      <c r="B15" s="1796"/>
      <c r="C15" s="1796"/>
      <c r="D15" s="1796"/>
      <c r="E15" s="1796"/>
      <c r="F15" s="601" t="s">
        <v>886</v>
      </c>
    </row>
    <row r="16" spans="1:6" ht="40.5" hidden="1" customHeight="1" x14ac:dyDescent="0.2">
      <c r="A16" s="601" t="s">
        <v>471</v>
      </c>
      <c r="F16" s="634" t="s">
        <v>242</v>
      </c>
    </row>
    <row r="17" spans="1:6" ht="40.5" hidden="1" customHeight="1" x14ac:dyDescent="0.2">
      <c r="A17" s="601" t="s">
        <v>472</v>
      </c>
      <c r="F17" s="601" t="s">
        <v>240</v>
      </c>
    </row>
    <row r="18" spans="1:6" ht="27.75" hidden="1" customHeight="1" x14ac:dyDescent="0.2">
      <c r="A18" s="601" t="s">
        <v>380</v>
      </c>
      <c r="F18" s="601" t="s">
        <v>241</v>
      </c>
    </row>
    <row r="19" spans="1:6" ht="14.25" hidden="1" customHeight="1" x14ac:dyDescent="0.2"/>
    <row r="20" spans="1:6" x14ac:dyDescent="0.2">
      <c r="B20" s="1298"/>
    </row>
    <row r="47" spans="3:3" x14ac:dyDescent="0.2">
      <c r="C47" s="634"/>
    </row>
  </sheetData>
  <sheetProtection sheet="1" objects="1" scenarios="1" formatCells="0" formatColumns="0" formatRows="0" insertColumns="0" insertRows="0" insertHyperlinks="0" deleteColumns="0" deleteRows="0" sort="0" autoFilter="0" pivotTables="0"/>
  <mergeCells count="6">
    <mergeCell ref="A1:F1"/>
    <mergeCell ref="A15:E15"/>
    <mergeCell ref="C7:F7"/>
    <mergeCell ref="A8:E8"/>
    <mergeCell ref="A10:E10"/>
    <mergeCell ref="A12:E12"/>
  </mergeCells>
  <phoneticPr fontId="5" type="noConversion"/>
  <printOptions headings="1" gridLinesSet="0"/>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S19" sqref="S19"/>
    </sheetView>
  </sheetViews>
  <sheetFormatPr defaultRowHeight="12.75" x14ac:dyDescent="0.2"/>
  <cols>
    <col min="1" max="1" width="46.28515625" style="1360"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9" t="s">
        <v>919</v>
      </c>
      <c r="B1" s="1300"/>
      <c r="C1" s="1806" t="s">
        <v>234</v>
      </c>
      <c r="D1" s="1807"/>
      <c r="E1" s="1807"/>
      <c r="F1" s="1807"/>
      <c r="G1" s="1808"/>
      <c r="H1" s="1301"/>
      <c r="I1" s="1302"/>
      <c r="J1" s="1302"/>
      <c r="K1" s="1302"/>
      <c r="L1" s="1303"/>
      <c r="M1" s="1304"/>
      <c r="N1" s="1304"/>
      <c r="O1" s="1304"/>
      <c r="P1" s="1304"/>
      <c r="Q1" s="1304"/>
      <c r="R1" s="1301"/>
      <c r="S1" s="1302"/>
      <c r="T1" s="1302"/>
      <c r="U1" s="1302"/>
      <c r="V1" s="1303"/>
      <c r="W1" s="1806" t="s">
        <v>504</v>
      </c>
      <c r="X1" s="1807"/>
      <c r="Y1" s="1807"/>
      <c r="Z1" s="1808"/>
    </row>
    <row r="2" spans="1:26" ht="11.25" customHeight="1" x14ac:dyDescent="0.2">
      <c r="A2" s="1305"/>
      <c r="B2" s="1306"/>
      <c r="C2" s="1821" t="s">
        <v>503</v>
      </c>
      <c r="D2" s="1822"/>
      <c r="E2" s="1822"/>
      <c r="F2" s="1822"/>
      <c r="G2" s="1823"/>
      <c r="H2" s="1811" t="s">
        <v>503</v>
      </c>
      <c r="I2" s="1812"/>
      <c r="J2" s="1812"/>
      <c r="K2" s="1812"/>
      <c r="L2" s="1813"/>
      <c r="M2" s="1821" t="s">
        <v>503</v>
      </c>
      <c r="N2" s="1822"/>
      <c r="O2" s="1822"/>
      <c r="P2" s="1822"/>
      <c r="Q2" s="1823"/>
      <c r="R2" s="1811" t="s">
        <v>503</v>
      </c>
      <c r="S2" s="1812"/>
      <c r="T2" s="1812"/>
      <c r="U2" s="1812"/>
      <c r="V2" s="1813"/>
      <c r="W2" s="1824" t="s">
        <v>505</v>
      </c>
      <c r="X2" s="1825"/>
      <c r="Y2" s="1825"/>
      <c r="Z2" s="1826"/>
    </row>
    <row r="3" spans="1:26" x14ac:dyDescent="0.2">
      <c r="A3" s="1307" t="str">
        <f>Cover!G14</f>
        <v>24032072C</v>
      </c>
      <c r="B3" s="1308"/>
      <c r="C3" s="1818" t="s">
        <v>713</v>
      </c>
      <c r="D3" s="1819"/>
      <c r="E3" s="1819"/>
      <c r="F3" s="1819"/>
      <c r="G3" s="1820"/>
      <c r="H3" s="1814" t="s">
        <v>716</v>
      </c>
      <c r="I3" s="1815"/>
      <c r="J3" s="1815"/>
      <c r="K3" s="1815"/>
      <c r="L3" s="1816"/>
      <c r="M3" s="1829" t="s">
        <v>845</v>
      </c>
      <c r="N3" s="1819"/>
      <c r="O3" s="1819"/>
      <c r="P3" s="1819"/>
      <c r="Q3" s="1820"/>
      <c r="R3" s="1814" t="s">
        <v>892</v>
      </c>
      <c r="S3" s="1815"/>
      <c r="T3" s="1815"/>
      <c r="U3" s="1815"/>
      <c r="V3" s="1816"/>
      <c r="W3" s="1824" t="s">
        <v>503</v>
      </c>
      <c r="X3" s="1825"/>
      <c r="Y3" s="1825"/>
      <c r="Z3" s="1826"/>
    </row>
    <row r="4" spans="1:26" ht="14.1" customHeight="1" x14ac:dyDescent="0.2">
      <c r="A4" s="1309" t="s">
        <v>518</v>
      </c>
      <c r="B4" s="1310"/>
      <c r="C4" s="1311"/>
      <c r="D4" s="1311"/>
      <c r="E4" s="1311"/>
      <c r="F4" s="1311"/>
      <c r="G4" s="1311"/>
      <c r="H4" s="1312"/>
      <c r="I4" s="1313"/>
      <c r="J4" s="1817"/>
      <c r="K4" s="1817"/>
      <c r="L4" s="1314"/>
      <c r="M4" s="1315"/>
      <c r="N4" s="1315"/>
      <c r="O4" s="1821"/>
      <c r="P4" s="1821"/>
      <c r="Q4" s="1315"/>
      <c r="R4" s="1312"/>
      <c r="S4" s="1313"/>
      <c r="T4" s="1817"/>
      <c r="U4" s="1817"/>
      <c r="V4" s="1314"/>
      <c r="W4" s="1809" t="s">
        <v>538</v>
      </c>
      <c r="X4" s="1810"/>
      <c r="Y4" s="1316"/>
      <c r="Z4" s="1317"/>
    </row>
    <row r="5" spans="1:26" ht="16.5" customHeight="1" x14ac:dyDescent="0.2">
      <c r="A5" s="1366" t="str">
        <f>Cover!G13</f>
        <v>GARDNER COMM. CONS. SCHOOL DIST. 72C</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332</v>
      </c>
      <c r="Z5" s="1324"/>
    </row>
    <row r="6" spans="1:26" ht="36" x14ac:dyDescent="0.2">
      <c r="A6" s="1325" t="s">
        <v>786</v>
      </c>
      <c r="B6" s="1326"/>
      <c r="C6" s="1327" t="s">
        <v>519</v>
      </c>
      <c r="D6" s="1327" t="s">
        <v>520</v>
      </c>
      <c r="E6" s="1327" t="s">
        <v>524</v>
      </c>
      <c r="F6" s="1327" t="s">
        <v>525</v>
      </c>
      <c r="G6" s="1327" t="s">
        <v>253</v>
      </c>
      <c r="H6" s="1327" t="s">
        <v>519</v>
      </c>
      <c r="I6" s="1327" t="s">
        <v>520</v>
      </c>
      <c r="J6" s="1327" t="s">
        <v>524</v>
      </c>
      <c r="K6" s="1327" t="s">
        <v>525</v>
      </c>
      <c r="L6" s="1327" t="s">
        <v>253</v>
      </c>
      <c r="M6" s="1364" t="s">
        <v>519</v>
      </c>
      <c r="N6" s="1364" t="s">
        <v>520</v>
      </c>
      <c r="O6" s="1364" t="s">
        <v>524</v>
      </c>
      <c r="P6" s="1364" t="s">
        <v>525</v>
      </c>
      <c r="Q6" s="1364" t="s">
        <v>253</v>
      </c>
      <c r="R6" s="1364" t="s">
        <v>519</v>
      </c>
      <c r="S6" s="1364" t="s">
        <v>520</v>
      </c>
      <c r="T6" s="1364" t="s">
        <v>524</v>
      </c>
      <c r="U6" s="1364" t="s">
        <v>525</v>
      </c>
      <c r="V6" s="1365" t="s">
        <v>253</v>
      </c>
      <c r="W6" s="1365" t="s">
        <v>713</v>
      </c>
      <c r="X6" s="1364" t="s">
        <v>716</v>
      </c>
      <c r="Y6" s="1364" t="s">
        <v>845</v>
      </c>
      <c r="Z6" s="1364" t="s">
        <v>892</v>
      </c>
    </row>
    <row r="7" spans="1:26" ht="23.1" customHeight="1" x14ac:dyDescent="0.2">
      <c r="A7" s="1827" t="s">
        <v>785</v>
      </c>
      <c r="B7" s="1828"/>
      <c r="C7" s="1328">
        <f>'BudgetSum 2-4'!C3</f>
        <v>833191</v>
      </c>
      <c r="D7" s="1328">
        <f>'BudgetSum 2-4'!D3</f>
        <v>2050684</v>
      </c>
      <c r="E7" s="1328">
        <f>'BudgetSum 2-4'!F3</f>
        <v>7893</v>
      </c>
      <c r="F7" s="1328">
        <f>'BudgetSum 2-4'!I3</f>
        <v>126401</v>
      </c>
      <c r="G7" s="1328">
        <f>SUM(C7:F7)</f>
        <v>3018169</v>
      </c>
      <c r="H7" s="1328">
        <f>C27</f>
        <v>613330</v>
      </c>
      <c r="I7" s="1328">
        <f>D27</f>
        <v>1979888</v>
      </c>
      <c r="J7" s="1328">
        <f>E27</f>
        <v>1288</v>
      </c>
      <c r="K7" s="1328">
        <f>F27</f>
        <v>45018</v>
      </c>
      <c r="L7" s="1328">
        <f>SUM(H7:K7)</f>
        <v>2639524</v>
      </c>
      <c r="M7" s="1328">
        <f>H27</f>
        <v>613330</v>
      </c>
      <c r="N7" s="1328">
        <f>I27</f>
        <v>1979888</v>
      </c>
      <c r="O7" s="1328">
        <f>J27</f>
        <v>1288</v>
      </c>
      <c r="P7" s="1328">
        <f>K27</f>
        <v>45018</v>
      </c>
      <c r="Q7" s="1328">
        <f>SUM(M7:P7)</f>
        <v>2639524</v>
      </c>
      <c r="R7" s="1328">
        <f>M27</f>
        <v>613330</v>
      </c>
      <c r="S7" s="1328">
        <f>N27</f>
        <v>1979888</v>
      </c>
      <c r="T7" s="1328">
        <f>O27</f>
        <v>1288</v>
      </c>
      <c r="U7" s="1328">
        <f>P27</f>
        <v>45018</v>
      </c>
      <c r="V7" s="1328">
        <f>SUM(R7:U7)</f>
        <v>2639524</v>
      </c>
      <c r="W7" s="1328">
        <f>G7</f>
        <v>3018169</v>
      </c>
      <c r="X7" s="1328">
        <f>L7</f>
        <v>2639524</v>
      </c>
      <c r="Y7" s="1328">
        <f>Q7</f>
        <v>2639524</v>
      </c>
      <c r="Z7" s="1328">
        <f>V7</f>
        <v>2639524</v>
      </c>
    </row>
    <row r="8" spans="1:26" ht="16.7" customHeight="1" x14ac:dyDescent="0.2">
      <c r="A8" s="1329" t="s">
        <v>539</v>
      </c>
      <c r="B8" s="1330" t="s">
        <v>703</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2">
      <c r="A9" s="1334" t="s">
        <v>331</v>
      </c>
      <c r="B9" s="1335">
        <v>1000</v>
      </c>
      <c r="C9" s="1336">
        <f>'BudgetSum 2-4'!C5</f>
        <v>534892</v>
      </c>
      <c r="D9" s="1336">
        <f>'BudgetSum 2-4'!D5</f>
        <v>530904</v>
      </c>
      <c r="E9" s="1336">
        <f>'BudgetSum 2-4'!F5</f>
        <v>40760</v>
      </c>
      <c r="F9" s="1336">
        <f>'BudgetSum 2-4'!I5</f>
        <v>11617</v>
      </c>
      <c r="G9" s="1336">
        <f>SUM(C9:F9)</f>
        <v>1118173</v>
      </c>
      <c r="H9" s="1337"/>
      <c r="I9" s="1337"/>
      <c r="J9" s="1337"/>
      <c r="K9" s="1337"/>
      <c r="L9" s="1338">
        <f t="shared" ref="L9:L21" si="0">SUM(H9:K9)</f>
        <v>0</v>
      </c>
      <c r="M9" s="1337"/>
      <c r="N9" s="1337"/>
      <c r="O9" s="1337"/>
      <c r="P9" s="1337"/>
      <c r="Q9" s="1338">
        <f>SUM(M9:P9)</f>
        <v>0</v>
      </c>
      <c r="R9" s="1337"/>
      <c r="S9" s="1337"/>
      <c r="T9" s="1337"/>
      <c r="U9" s="1337"/>
      <c r="V9" s="1338">
        <f>SUM(R9:U9)</f>
        <v>0</v>
      </c>
      <c r="W9" s="1338">
        <f>G9</f>
        <v>1118173</v>
      </c>
      <c r="X9" s="1338">
        <f>L9</f>
        <v>0</v>
      </c>
      <c r="Y9" s="1338">
        <f>Q9</f>
        <v>0</v>
      </c>
      <c r="Z9" s="1338">
        <f>V9</f>
        <v>0</v>
      </c>
    </row>
    <row r="10" spans="1:26" ht="27" customHeight="1" x14ac:dyDescent="0.2">
      <c r="A10" s="1334" t="s">
        <v>831</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2">
      <c r="A11" s="1334" t="s">
        <v>500</v>
      </c>
      <c r="B11" s="1335">
        <v>3000</v>
      </c>
      <c r="C11" s="1338">
        <f>'BudgetSum 2-4'!C7</f>
        <v>1025914</v>
      </c>
      <c r="D11" s="1338">
        <f>'BudgetSum 2-4'!D7</f>
        <v>500</v>
      </c>
      <c r="E11" s="1338">
        <f>'BudgetSum 2-4'!F7</f>
        <v>97150</v>
      </c>
      <c r="F11" s="1338">
        <f>'BudgetSum 2-4'!I7</f>
        <v>0</v>
      </c>
      <c r="G11" s="1338">
        <f>SUM(C11:F11)</f>
        <v>1123564</v>
      </c>
      <c r="H11" s="1337"/>
      <c r="I11" s="1337"/>
      <c r="J11" s="1337"/>
      <c r="K11" s="1337"/>
      <c r="L11" s="1338">
        <f t="shared" si="0"/>
        <v>0</v>
      </c>
      <c r="M11" s="1337"/>
      <c r="N11" s="1337"/>
      <c r="O11" s="1337"/>
      <c r="P11" s="1337"/>
      <c r="Q11" s="1338">
        <f>SUM(M11:P11)</f>
        <v>0</v>
      </c>
      <c r="R11" s="1337"/>
      <c r="S11" s="1337"/>
      <c r="T11" s="1337"/>
      <c r="U11" s="1337"/>
      <c r="V11" s="1338">
        <f>SUM(R11:U11)</f>
        <v>0</v>
      </c>
      <c r="W11" s="1338">
        <f>G11</f>
        <v>1123564</v>
      </c>
      <c r="X11" s="1338">
        <f>L11</f>
        <v>0</v>
      </c>
      <c r="Y11" s="1338">
        <f>Q11</f>
        <v>0</v>
      </c>
      <c r="Z11" s="1338">
        <f>V11</f>
        <v>0</v>
      </c>
    </row>
    <row r="12" spans="1:26" ht="15.75" customHeight="1" x14ac:dyDescent="0.2">
      <c r="A12" s="1334" t="s">
        <v>501</v>
      </c>
      <c r="B12" s="1335">
        <v>4000</v>
      </c>
      <c r="C12" s="1341">
        <f>'BudgetSum 2-4'!C8</f>
        <v>140358</v>
      </c>
      <c r="D12" s="1341">
        <f>'BudgetSum 2-4'!D8</f>
        <v>0</v>
      </c>
      <c r="E12" s="1341">
        <f>'BudgetSum 2-4'!F8</f>
        <v>0</v>
      </c>
      <c r="F12" s="1341">
        <f>'BudgetSum 2-4'!I8</f>
        <v>0</v>
      </c>
      <c r="G12" s="1341">
        <f>SUM(C12:F12)</f>
        <v>140358</v>
      </c>
      <c r="H12" s="1337"/>
      <c r="I12" s="1337"/>
      <c r="J12" s="1337"/>
      <c r="K12" s="1337"/>
      <c r="L12" s="1338">
        <f t="shared" si="0"/>
        <v>0</v>
      </c>
      <c r="M12" s="1337"/>
      <c r="N12" s="1337"/>
      <c r="O12" s="1337"/>
      <c r="P12" s="1337"/>
      <c r="Q12" s="1338">
        <f>SUM(M12:P12)</f>
        <v>0</v>
      </c>
      <c r="R12" s="1337"/>
      <c r="S12" s="1337"/>
      <c r="T12" s="1337"/>
      <c r="U12" s="1337"/>
      <c r="V12" s="1338">
        <f>SUM(R12:U12)</f>
        <v>0</v>
      </c>
      <c r="W12" s="1338">
        <f>G12</f>
        <v>140358</v>
      </c>
      <c r="X12" s="1338">
        <f>L12</f>
        <v>0</v>
      </c>
      <c r="Y12" s="1338">
        <f>Q12</f>
        <v>0</v>
      </c>
      <c r="Z12" s="1338">
        <f>V12</f>
        <v>0</v>
      </c>
    </row>
    <row r="13" spans="1:26" ht="13.5" thickBot="1" x14ac:dyDescent="0.25">
      <c r="A13" s="1834" t="s">
        <v>499</v>
      </c>
      <c r="B13" s="1835"/>
      <c r="C13" s="1342">
        <f>SUM(C9:C12)</f>
        <v>1701164</v>
      </c>
      <c r="D13" s="1342">
        <f>SUM(D9:D12)</f>
        <v>531404</v>
      </c>
      <c r="E13" s="1342">
        <f>SUM(E9:E12)</f>
        <v>137910</v>
      </c>
      <c r="F13" s="1342">
        <f>SUM(F9:F12)</f>
        <v>11617</v>
      </c>
      <c r="G13" s="1342">
        <f>SUM(C13:F13)</f>
        <v>2382095</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2382095</v>
      </c>
      <c r="X13" s="1342">
        <f>L13</f>
        <v>0</v>
      </c>
      <c r="Y13" s="1342">
        <f>Q13</f>
        <v>0</v>
      </c>
      <c r="Z13" s="1342">
        <f>V13</f>
        <v>0</v>
      </c>
    </row>
    <row r="14" spans="1:26" ht="16.7" customHeight="1" thickTop="1" x14ac:dyDescent="0.2">
      <c r="A14" s="1343" t="s">
        <v>286</v>
      </c>
      <c r="B14" s="1344" t="s">
        <v>497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2">
      <c r="A15" s="1334" t="s">
        <v>267</v>
      </c>
      <c r="B15" s="1335">
        <v>1000</v>
      </c>
      <c r="C15" s="1338">
        <f>'BudgetSum 2-4'!C13</f>
        <v>1289404</v>
      </c>
      <c r="D15" s="1346"/>
      <c r="E15" s="1346"/>
      <c r="F15" s="1346"/>
      <c r="G15" s="1338">
        <f t="shared" ref="G15:G21" si="1">SUM(C15:F15)</f>
        <v>1289404</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1289404</v>
      </c>
      <c r="X15" s="1338">
        <f t="shared" ref="X15:X22" si="5">L15</f>
        <v>0</v>
      </c>
      <c r="Y15" s="1338">
        <f t="shared" ref="Y15:Y22" si="6">Q15</f>
        <v>0</v>
      </c>
      <c r="Z15" s="1338">
        <f t="shared" ref="Z15:Z22" si="7">V15</f>
        <v>0</v>
      </c>
    </row>
    <row r="16" spans="1:26" ht="15.75" customHeight="1" x14ac:dyDescent="0.2">
      <c r="A16" s="1334" t="s">
        <v>142</v>
      </c>
      <c r="B16" s="1335">
        <v>2000</v>
      </c>
      <c r="C16" s="1338">
        <f>'BudgetSum 2-4'!C14</f>
        <v>328096</v>
      </c>
      <c r="D16" s="1338">
        <f>'BudgetSum 2-4'!D14</f>
        <v>635200</v>
      </c>
      <c r="E16" s="1338">
        <f>'BudgetSum 2-4'!F14</f>
        <v>169515</v>
      </c>
      <c r="F16" s="1346"/>
      <c r="G16" s="1338">
        <f t="shared" si="1"/>
        <v>1132811</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1132811</v>
      </c>
      <c r="X16" s="1338">
        <f t="shared" si="5"/>
        <v>0</v>
      </c>
      <c r="Y16" s="1338">
        <f t="shared" si="6"/>
        <v>0</v>
      </c>
      <c r="Z16" s="1338">
        <f t="shared" si="7"/>
        <v>0</v>
      </c>
    </row>
    <row r="17" spans="1:26" ht="15.75" customHeight="1" x14ac:dyDescent="0.2">
      <c r="A17" s="1334" t="s">
        <v>570</v>
      </c>
      <c r="B17" s="1335">
        <v>3000</v>
      </c>
      <c r="C17" s="1338">
        <f>'BudgetSum 2-4'!C15</f>
        <v>1200</v>
      </c>
      <c r="D17" s="1338">
        <f>'BudgetSum 2-4'!D15</f>
        <v>0</v>
      </c>
      <c r="E17" s="1338">
        <f>'BudgetSum 2-4'!F15</f>
        <v>0</v>
      </c>
      <c r="F17" s="1346"/>
      <c r="G17" s="1338">
        <f t="shared" si="1"/>
        <v>1200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1200</v>
      </c>
      <c r="X17" s="1338">
        <f t="shared" si="5"/>
        <v>0</v>
      </c>
      <c r="Y17" s="1338">
        <f t="shared" si="6"/>
        <v>0</v>
      </c>
      <c r="Z17" s="1338">
        <f t="shared" si="7"/>
        <v>0</v>
      </c>
    </row>
    <row r="18" spans="1:26" ht="15.75" customHeight="1" x14ac:dyDescent="0.2">
      <c r="A18" s="1334" t="s">
        <v>413</v>
      </c>
      <c r="B18" s="1335">
        <v>4000</v>
      </c>
      <c r="C18" s="1338">
        <f>'BudgetSum 2-4'!C16</f>
        <v>337325</v>
      </c>
      <c r="D18" s="1338">
        <f>'BudgetSum 2-4'!D16</f>
        <v>0</v>
      </c>
      <c r="E18" s="1338">
        <f>'BudgetSum 2-4'!F16</f>
        <v>0</v>
      </c>
      <c r="F18" s="1346"/>
      <c r="G18" s="1338">
        <f t="shared" si="1"/>
        <v>337325</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337325</v>
      </c>
      <c r="X18" s="1338">
        <f t="shared" si="5"/>
        <v>0</v>
      </c>
      <c r="Y18" s="1338">
        <f t="shared" si="6"/>
        <v>0</v>
      </c>
      <c r="Z18" s="1338">
        <f t="shared" si="7"/>
        <v>0</v>
      </c>
    </row>
    <row r="19" spans="1:26" ht="15.75" customHeight="1" x14ac:dyDescent="0.2">
      <c r="A19" s="1334" t="s">
        <v>154</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2">
      <c r="A20" s="1334" t="s">
        <v>433</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ht="13.5" thickBot="1" x14ac:dyDescent="0.25">
      <c r="A21" s="1834" t="s">
        <v>391</v>
      </c>
      <c r="B21" s="1835"/>
      <c r="C21" s="1336">
        <f>SUM(C15:C20)</f>
        <v>1956025</v>
      </c>
      <c r="D21" s="1336">
        <f>SUM(D15:D20)</f>
        <v>635200</v>
      </c>
      <c r="E21" s="1336">
        <f>SUM(E15:E20)</f>
        <v>169515</v>
      </c>
      <c r="F21" s="1346"/>
      <c r="G21" s="1336">
        <f t="shared" si="1"/>
        <v>2760740</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2760740</v>
      </c>
      <c r="X21" s="1342">
        <f t="shared" si="5"/>
        <v>0</v>
      </c>
      <c r="Y21" s="1342">
        <f t="shared" si="6"/>
        <v>0</v>
      </c>
      <c r="Z21" s="1342">
        <f t="shared" si="7"/>
        <v>0</v>
      </c>
    </row>
    <row r="22" spans="1:26" ht="14.25" thickTop="1" thickBot="1" x14ac:dyDescent="0.25">
      <c r="A22" s="1836" t="s">
        <v>526</v>
      </c>
      <c r="B22" s="1837"/>
      <c r="C22" s="1348">
        <f>SUM(C13-C21)</f>
        <v>-254861</v>
      </c>
      <c r="D22" s="1348">
        <f>SUM(D13-D21)</f>
        <v>-103796</v>
      </c>
      <c r="E22" s="1348">
        <f>SUM(E13-E21)</f>
        <v>-31605</v>
      </c>
      <c r="F22" s="1349">
        <f>SUM(F13-F21)</f>
        <v>11617</v>
      </c>
      <c r="G22" s="1348">
        <f>G13-G21</f>
        <v>-378645</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-378645</v>
      </c>
      <c r="X22" s="1348">
        <f t="shared" si="5"/>
        <v>0</v>
      </c>
      <c r="Y22" s="1348">
        <f t="shared" si="6"/>
        <v>0</v>
      </c>
      <c r="Z22" s="1348">
        <f t="shared" si="7"/>
        <v>0</v>
      </c>
    </row>
    <row r="23" spans="1:26" ht="16.7" customHeight="1" thickTop="1" thickBot="1" x14ac:dyDescent="0.25">
      <c r="A23" s="1329" t="s">
        <v>363</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thickTop="1" thickBot="1" x14ac:dyDescent="0.25">
      <c r="A24" s="1352" t="s">
        <v>364</v>
      </c>
      <c r="B24" s="1353"/>
      <c r="C24" s="1342">
        <f>'BudgetSum 2-4'!C46</f>
        <v>35000</v>
      </c>
      <c r="D24" s="1342">
        <f>'BudgetSum 2-4'!D46</f>
        <v>68000</v>
      </c>
      <c r="E24" s="1342">
        <f>'BudgetSum 2-4'!F46</f>
        <v>25000</v>
      </c>
      <c r="F24" s="1342">
        <f>'BudgetSum 2-4'!I46</f>
        <v>0</v>
      </c>
      <c r="G24" s="1342">
        <f>SUM(C24:F24)</f>
        <v>128000</v>
      </c>
      <c r="H24" s="1354"/>
      <c r="I24" s="1354"/>
      <c r="J24" s="1354"/>
      <c r="K24" s="1354"/>
      <c r="L24" s="1348">
        <f>SUM(H24:K24)</f>
        <v>0</v>
      </c>
      <c r="M24" s="1354"/>
      <c r="N24" s="1354"/>
      <c r="O24" s="1354"/>
      <c r="P24" s="1354"/>
      <c r="Q24" s="1342">
        <f>SUM(M24:P24)</f>
        <v>0</v>
      </c>
      <c r="R24" s="1354"/>
      <c r="S24" s="1354"/>
      <c r="T24" s="1354"/>
      <c r="U24" s="1354"/>
      <c r="V24" s="1342">
        <f>SUM(R24:U24)</f>
        <v>0</v>
      </c>
      <c r="W24" s="1342">
        <f>G24</f>
        <v>128000</v>
      </c>
      <c r="X24" s="1342">
        <f>L24</f>
        <v>0</v>
      </c>
      <c r="Y24" s="1342">
        <f>Q24</f>
        <v>0</v>
      </c>
      <c r="Z24" s="1342">
        <f>V24</f>
        <v>0</v>
      </c>
    </row>
    <row r="25" spans="1:26" s="341" customFormat="1" ht="15.75" customHeight="1" thickTop="1" thickBot="1" x14ac:dyDescent="0.25">
      <c r="A25" s="1355" t="s">
        <v>365</v>
      </c>
      <c r="B25" s="1353"/>
      <c r="C25" s="1356">
        <f>'BudgetSum 2-4'!C79</f>
        <v>0</v>
      </c>
      <c r="D25" s="1356">
        <f>'BudgetSum 2-4'!D79</f>
        <v>35000</v>
      </c>
      <c r="E25" s="1356">
        <f>'BudgetSum 2-4'!F79</f>
        <v>0</v>
      </c>
      <c r="F25" s="1356">
        <f>'BudgetSum 2-4'!I79</f>
        <v>93000</v>
      </c>
      <c r="G25" s="1356">
        <f>SUM(C25:F25)</f>
        <v>128000</v>
      </c>
      <c r="H25" s="1357"/>
      <c r="I25" s="1357"/>
      <c r="J25" s="1357"/>
      <c r="K25" s="1357"/>
      <c r="L25" s="1348">
        <f>SUM(H25:K25)</f>
        <v>0</v>
      </c>
      <c r="M25" s="1357"/>
      <c r="N25" s="1357"/>
      <c r="O25" s="1357"/>
      <c r="P25" s="1357"/>
      <c r="Q25" s="1356">
        <f>SUM(M25:P25)</f>
        <v>0</v>
      </c>
      <c r="R25" s="1357"/>
      <c r="S25" s="1357"/>
      <c r="T25" s="1357"/>
      <c r="U25" s="1357"/>
      <c r="V25" s="1356">
        <f>SUM(R25:U25)</f>
        <v>0</v>
      </c>
      <c r="W25" s="1342">
        <f>G25</f>
        <v>128000</v>
      </c>
      <c r="X25" s="1342">
        <f>L25</f>
        <v>0</v>
      </c>
      <c r="Y25" s="1342">
        <f>Q25</f>
        <v>0</v>
      </c>
      <c r="Z25" s="1342">
        <f>V25</f>
        <v>0</v>
      </c>
    </row>
    <row r="26" spans="1:26" ht="14.25" thickTop="1" thickBot="1" x14ac:dyDescent="0.25">
      <c r="A26" s="1830" t="s">
        <v>255</v>
      </c>
      <c r="B26" s="1831"/>
      <c r="C26" s="1356">
        <f t="shared" ref="C26:H26" si="8">SUM(C24-C25)</f>
        <v>35000</v>
      </c>
      <c r="D26" s="1356">
        <f t="shared" si="8"/>
        <v>33000</v>
      </c>
      <c r="E26" s="1356">
        <f t="shared" si="8"/>
        <v>25000</v>
      </c>
      <c r="F26" s="1356">
        <f t="shared" si="8"/>
        <v>-93000</v>
      </c>
      <c r="G26" s="1356">
        <f t="shared" si="8"/>
        <v>0</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0</v>
      </c>
      <c r="X26" s="1356">
        <f>L26</f>
        <v>0</v>
      </c>
      <c r="Y26" s="1356">
        <f>Q26</f>
        <v>0</v>
      </c>
      <c r="Z26" s="1356">
        <f>V26</f>
        <v>0</v>
      </c>
    </row>
    <row r="27" spans="1:26" ht="14.25" thickTop="1" thickBot="1" x14ac:dyDescent="0.25">
      <c r="A27" s="1832" t="s">
        <v>418</v>
      </c>
      <c r="B27" s="1833"/>
      <c r="C27" s="1358">
        <f>C7+C22+C26</f>
        <v>613330</v>
      </c>
      <c r="D27" s="1358">
        <f t="shared" ref="D27:U27" si="10">D7+D22+D26</f>
        <v>1979888</v>
      </c>
      <c r="E27" s="1358">
        <f t="shared" si="10"/>
        <v>1288</v>
      </c>
      <c r="F27" s="1358">
        <f t="shared" si="10"/>
        <v>45018</v>
      </c>
      <c r="G27" s="1358">
        <f t="shared" si="10"/>
        <v>2639524</v>
      </c>
      <c r="H27" s="1358">
        <f t="shared" si="10"/>
        <v>613330</v>
      </c>
      <c r="I27" s="1358">
        <f t="shared" si="10"/>
        <v>1979888</v>
      </c>
      <c r="J27" s="1358">
        <f t="shared" si="10"/>
        <v>1288</v>
      </c>
      <c r="K27" s="1358">
        <f t="shared" si="10"/>
        <v>45018</v>
      </c>
      <c r="L27" s="1359">
        <f>SUM(H27:K27)</f>
        <v>2639524</v>
      </c>
      <c r="M27" s="1358">
        <f t="shared" si="10"/>
        <v>613330</v>
      </c>
      <c r="N27" s="1358">
        <f t="shared" si="10"/>
        <v>1979888</v>
      </c>
      <c r="O27" s="1358">
        <f t="shared" si="10"/>
        <v>1288</v>
      </c>
      <c r="P27" s="1358">
        <f t="shared" si="10"/>
        <v>45018</v>
      </c>
      <c r="Q27" s="1358">
        <f t="shared" si="10"/>
        <v>2639524</v>
      </c>
      <c r="R27" s="1358">
        <f t="shared" si="10"/>
        <v>613330</v>
      </c>
      <c r="S27" s="1358">
        <f t="shared" si="10"/>
        <v>1979888</v>
      </c>
      <c r="T27" s="1358">
        <f t="shared" si="10"/>
        <v>1288</v>
      </c>
      <c r="U27" s="1358">
        <f t="shared" si="10"/>
        <v>45018</v>
      </c>
      <c r="V27" s="1358">
        <f>V7+V22+V26</f>
        <v>2639524</v>
      </c>
      <c r="W27" s="1358">
        <f>G27</f>
        <v>2639524</v>
      </c>
      <c r="X27" s="1358">
        <f>L27</f>
        <v>2639524</v>
      </c>
      <c r="Y27" s="1358">
        <f>Q27</f>
        <v>2639524</v>
      </c>
      <c r="Z27" s="1358">
        <f>V27</f>
        <v>2639524</v>
      </c>
    </row>
    <row r="28" spans="1:26" ht="13.5" thickTop="1" x14ac:dyDescent="0.2">
      <c r="C28" s="1361"/>
      <c r="D28" s="1361"/>
      <c r="E28" s="1361"/>
      <c r="F28" s="1361"/>
      <c r="G28" s="1361"/>
      <c r="H28" s="1361"/>
      <c r="I28" s="1361"/>
      <c r="J28" s="1361"/>
      <c r="K28" s="1362"/>
      <c r="L28" s="1362"/>
    </row>
    <row r="51" spans="4:4" x14ac:dyDescent="0.2">
      <c r="D51" s="1363"/>
    </row>
  </sheetData>
  <sheetProtection sheet="1" objects="1" scenarios="1" formatCells="0" formatColumns="0" formatRows="0" insertColumns="0" insertRows="0" insertHyperlinks="0" deleteColumns="0" deleteRows="0" sort="0" autoFilter="0" pivotTables="0"/>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gridLinesSet="0"/>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election activeCell="B1" sqref="B1"/>
    </sheetView>
  </sheetViews>
  <sheetFormatPr defaultRowHeight="12.75" x14ac:dyDescent="0.2"/>
  <cols>
    <col min="1" max="1" width="3.28515625" style="1368"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90" t="s">
        <v>920</v>
      </c>
      <c r="C1" s="1370"/>
    </row>
    <row r="2" spans="1:8" s="1391" customFormat="1" ht="15" x14ac:dyDescent="0.25">
      <c r="B2" s="1390" t="s">
        <v>893</v>
      </c>
      <c r="C2" s="1392"/>
    </row>
    <row r="3" spans="1:8" ht="7.5" customHeight="1" thickBot="1" x14ac:dyDescent="0.25">
      <c r="B3" s="1369"/>
      <c r="C3" s="1370"/>
    </row>
    <row r="4" spans="1:8" ht="13.5" thickTop="1" x14ac:dyDescent="0.2">
      <c r="A4" s="1371"/>
      <c r="B4" s="1372" t="str">
        <f>Cover!G13&amp;"              "&amp;Cover!G14</f>
        <v>GARDNER COMM. CONS. SCHOOL DIST. 72C              24032072C</v>
      </c>
      <c r="C4" s="1256"/>
    </row>
    <row r="5" spans="1:8" ht="39.75" customHeight="1" x14ac:dyDescent="0.2">
      <c r="A5" s="1261"/>
      <c r="B5" s="1373" t="s">
        <v>715</v>
      </c>
      <c r="C5" s="1270"/>
      <c r="D5" s="1374"/>
      <c r="E5" s="1374"/>
      <c r="F5" s="1374"/>
      <c r="G5" s="1374"/>
      <c r="H5" s="1374"/>
    </row>
    <row r="6" spans="1:8" ht="12" hidden="1" customHeight="1" x14ac:dyDescent="0.2">
      <c r="A6" s="1375"/>
      <c r="B6" s="1376"/>
      <c r="C6" s="1256"/>
    </row>
    <row r="7" spans="1:8" ht="14.25" customHeight="1" x14ac:dyDescent="0.2">
      <c r="A7" s="1377"/>
      <c r="B7" s="1378"/>
      <c r="C7" s="1256"/>
    </row>
    <row r="8" spans="1:8" x14ac:dyDescent="0.2">
      <c r="A8" s="1379">
        <v>1</v>
      </c>
      <c r="B8" s="1380" t="s">
        <v>226</v>
      </c>
    </row>
    <row r="9" spans="1:8" ht="32.25" customHeight="1" x14ac:dyDescent="0.2">
      <c r="A9" s="1381"/>
      <c r="B9" s="1382"/>
      <c r="C9" s="1298"/>
      <c r="D9" s="1298"/>
    </row>
    <row r="10" spans="1:8" ht="30" customHeight="1" x14ac:dyDescent="0.2">
      <c r="A10" s="1381"/>
      <c r="B10" s="1383"/>
      <c r="C10" s="1298"/>
      <c r="D10" s="1298"/>
    </row>
    <row r="11" spans="1:8" x14ac:dyDescent="0.2">
      <c r="A11" s="1379">
        <v>2</v>
      </c>
      <c r="B11" s="1380" t="s">
        <v>221</v>
      </c>
    </row>
    <row r="12" spans="1:8" ht="30" customHeight="1" x14ac:dyDescent="0.2">
      <c r="A12" s="1381"/>
      <c r="B12" s="1384"/>
    </row>
    <row r="13" spans="1:8" ht="30" customHeight="1" x14ac:dyDescent="0.2">
      <c r="A13" s="1381"/>
      <c r="B13" s="1385"/>
    </row>
    <row r="14" spans="1:8" x14ac:dyDescent="0.2">
      <c r="A14" s="1379"/>
      <c r="B14" s="1386" t="s">
        <v>842</v>
      </c>
    </row>
    <row r="15" spans="1:8" ht="30" customHeight="1" x14ac:dyDescent="0.2">
      <c r="A15" s="1381"/>
      <c r="B15" s="1384"/>
    </row>
    <row r="16" spans="1:8" ht="30" customHeight="1" x14ac:dyDescent="0.2">
      <c r="A16" s="1381"/>
      <c r="B16" s="1385"/>
    </row>
    <row r="17" spans="1:4" x14ac:dyDescent="0.2">
      <c r="A17" s="1379"/>
      <c r="B17" s="1386" t="s">
        <v>222</v>
      </c>
      <c r="D17" s="1387"/>
    </row>
    <row r="18" spans="1:4" ht="30" customHeight="1" x14ac:dyDescent="0.2">
      <c r="A18" s="1381"/>
      <c r="B18" s="1384"/>
    </row>
    <row r="19" spans="1:4" ht="30" customHeight="1" x14ac:dyDescent="0.2">
      <c r="A19" s="1381"/>
      <c r="B19" s="1385"/>
    </row>
    <row r="20" spans="1:4" x14ac:dyDescent="0.2">
      <c r="A20" s="1379"/>
      <c r="B20" s="1386" t="s">
        <v>223</v>
      </c>
    </row>
    <row r="21" spans="1:4" ht="30" customHeight="1" x14ac:dyDescent="0.2">
      <c r="A21" s="1381"/>
      <c r="B21" s="1384"/>
    </row>
    <row r="22" spans="1:4" ht="30" customHeight="1" x14ac:dyDescent="0.2">
      <c r="A22" s="1381"/>
      <c r="B22" s="1385"/>
    </row>
    <row r="23" spans="1:4" x14ac:dyDescent="0.2">
      <c r="A23" s="1379"/>
      <c r="B23" s="1386" t="s">
        <v>224</v>
      </c>
    </row>
    <row r="24" spans="1:4" ht="30" customHeight="1" x14ac:dyDescent="0.2">
      <c r="B24" s="1384"/>
    </row>
    <row r="25" spans="1:4" ht="30" customHeight="1" x14ac:dyDescent="0.2">
      <c r="B25" s="1385"/>
    </row>
    <row r="26" spans="1:4" x14ac:dyDescent="0.2">
      <c r="A26" s="1379"/>
      <c r="B26" s="1386" t="s">
        <v>225</v>
      </c>
    </row>
    <row r="27" spans="1:4" ht="30" customHeight="1" x14ac:dyDescent="0.2">
      <c r="B27" s="1384"/>
    </row>
    <row r="28" spans="1:4" ht="30" customHeight="1" x14ac:dyDescent="0.2">
      <c r="B28" s="1385"/>
    </row>
    <row r="29" spans="1:4" x14ac:dyDescent="0.2">
      <c r="B29" s="1386" t="s">
        <v>227</v>
      </c>
    </row>
    <row r="30" spans="1:4" ht="30" customHeight="1" x14ac:dyDescent="0.2">
      <c r="B30" s="1388"/>
    </row>
    <row r="31" spans="1:4" ht="30" customHeight="1" x14ac:dyDescent="0.2">
      <c r="B31" s="1385"/>
    </row>
    <row r="32" spans="1:4" x14ac:dyDescent="0.2">
      <c r="B32" s="1386" t="s">
        <v>642</v>
      </c>
    </row>
    <row r="33" spans="2:2" ht="30" customHeight="1" x14ac:dyDescent="0.2">
      <c r="B33" s="1389"/>
    </row>
    <row r="34" spans="2:2" ht="36.75" customHeight="1" x14ac:dyDescent="0.2">
      <c r="B34" s="1389"/>
    </row>
    <row r="35" spans="2:2" x14ac:dyDescent="0.2">
      <c r="B35" s="1386"/>
    </row>
    <row r="51" spans="4:4" x14ac:dyDescent="0.2">
      <c r="D51" s="634"/>
    </row>
  </sheetData>
  <phoneticPr fontId="5" type="noConversion"/>
  <pageMargins left="0.35" right="0.34" top="1" bottom="0.5" header="0.4" footer="0.25"/>
  <pageSetup firstPageNumber="28" fitToHeight="0"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71A317A7-8A3C-441F-9818-E2EB530F7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3.xml><?xml version="1.0" encoding="utf-8"?>
<ds:datastoreItem xmlns:ds="http://schemas.openxmlformats.org/officeDocument/2006/customXml" ds:itemID="{9FFA3973-0D21-41F9-8327-DAE4F40CA24E}">
  <ds:schemaRefs>
    <ds:schemaRef ds:uri="http://schemas.microsoft.com/office/2006/metadata/properties"/>
    <ds:schemaRef ds:uri="http://purl.org/dc/elements/1.1/"/>
    <ds:schemaRef ds:uri="d21dc803-237d-4c68-8692-8d731fd29118"/>
    <ds:schemaRef ds:uri="4d435f69-8686-490b-bd6d-b153bf22ab50"/>
    <ds:schemaRef ds:uri="http://schemas.openxmlformats.org/package/2006/metadata/core-properties"/>
    <ds:schemaRef ds:uri="http://purl.org/dc/terms/"/>
    <ds:schemaRef ds:uri="http://schemas.microsoft.com/office/infopath/2007/PartnerControls"/>
    <ds:schemaRef ds:uri="6ce3111e-7420-4802-b50a-75d4e9a0b980"/>
    <ds:schemaRef ds:uri="http://schemas.microsoft.com/office/2006/documentManagement/typ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Cover</vt:lpstr>
      <vt:lpstr>BudgetSum 2-4</vt:lpstr>
      <vt:lpstr>CashSum 5</vt:lpstr>
      <vt:lpstr>EstRev 6-11</vt:lpstr>
      <vt:lpstr>EstExp 12-20</vt:lpstr>
      <vt:lpstr>Itemize 21</vt:lpstr>
      <vt:lpstr>DeficitBudgetSum Calc 22</vt:lpstr>
      <vt:lpstr>DefReductPlan 23-27</vt:lpstr>
      <vt:lpstr>Bckgrnd-Assumpt 28-29</vt:lpstr>
      <vt:lpstr>AC Tort (v1) 30-31</vt:lpstr>
      <vt:lpstr>VendContract 31</vt:lpstr>
      <vt:lpstr>Ref 32</vt:lpstr>
      <vt:lpstr>Balancing</vt:lpstr>
      <vt:lpstr>EBFSpendingPlan</vt:lpstr>
      <vt:lpstr>B21</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SDJAB2021FORM.xlsx</dc:title>
  <dc:creator>DHemberger</dc:creator>
  <cp:lastModifiedBy>Kara Kremnitzer</cp:lastModifiedBy>
  <cp:lastPrinted>2020-09-15T01:43:14Z</cp:lastPrinted>
  <dcterms:created xsi:type="dcterms:W3CDTF">2001-01-31T16:14:51Z</dcterms:created>
  <dcterms:modified xsi:type="dcterms:W3CDTF">2020-09-18T14:06:28Z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Generator">
    <vt:lpwstr>NPOI</vt:lpwstr>
  </property>
  <property fmtid="{D5CDD505-2E9C-101B-9397-08002B2CF9AE}" pid="5" name="Generator Version">
    <vt:lpwstr>2.4.1</vt:lpwstr>
  </property>
</Properties>
</file>